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Képzés-fejlesztés\2. Aktuális\2023_MA\Hálók\"/>
    </mc:Choice>
  </mc:AlternateContent>
  <bookViews>
    <workbookView xWindow="-15" yWindow="405" windowWidth="12120" windowHeight="4020" tabRatio="665"/>
  </bookViews>
  <sheets>
    <sheet name="szakon_kozos" sheetId="10" r:id="rId1"/>
    <sheet name="ELMÉLETI" sheetId="13" r:id="rId2"/>
    <sheet name="CSAPATSZOLGÁLATI" sheetId="21" r:id="rId3"/>
    <sheet name="ÉRTÉKELŐ-ELEMZŐ" sheetId="22" r:id="rId4"/>
    <sheet name="SZERVEZETT BŰNÖZÉS ELLENI" sheetId="23" r:id="rId5"/>
    <sheet name="INTEGRÁLT HATÁRIGAZGATÁS" sheetId="24" r:id="rId6"/>
    <sheet name="elotanulmanyi_rend" sheetId="14" r:id="rId7"/>
  </sheets>
  <definedNames>
    <definedName name="_xlnm.Print_Area" localSheetId="2">CSAPATSZOLGÁLATI!$A$1:$AK$47</definedName>
    <definedName name="_xlnm.Print_Area" localSheetId="1">ELMÉLETI!$A$1:$AM$48</definedName>
    <definedName name="_xlnm.Print_Area" localSheetId="3">'ÉRTÉKELŐ-ELEMZŐ'!$A$1:$Y$47</definedName>
    <definedName name="_xlnm.Print_Area" localSheetId="5">'INTEGRÁLT HATÁRIGAZGATÁS'!$A$1:$AK$46</definedName>
    <definedName name="_xlnm.Print_Area" localSheetId="0">szakon_kozos!$A$1:$AM$116</definedName>
    <definedName name="_xlnm.Print_Area" localSheetId="4">'SZERVEZETT BŰNÖZÉS ELLENI'!$A$1:$Y$47</definedName>
  </definedNames>
  <calcPr calcId="162913"/>
</workbook>
</file>

<file path=xl/calcChain.xml><?xml version="1.0" encoding="utf-8"?>
<calcChain xmlns="http://schemas.openxmlformats.org/spreadsheetml/2006/main">
  <c r="N61" i="10" l="1"/>
  <c r="M61" i="10" l="1"/>
  <c r="L61" i="10"/>
  <c r="S112" i="10" l="1"/>
  <c r="S111" i="10"/>
  <c r="S110" i="10"/>
  <c r="S109" i="10"/>
  <c r="S108" i="10"/>
  <c r="S107" i="10"/>
  <c r="S106" i="10"/>
  <c r="S105" i="10"/>
  <c r="S104" i="10"/>
  <c r="S103" i="10"/>
  <c r="S102" i="10"/>
  <c r="S101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V96" i="10"/>
  <c r="U96" i="10"/>
  <c r="T96" i="10"/>
  <c r="V24" i="10" l="1"/>
  <c r="V23" i="10"/>
  <c r="U24" i="10"/>
  <c r="U23" i="10"/>
  <c r="T24" i="10" l="1"/>
  <c r="T23" i="10"/>
  <c r="T94" i="10" l="1"/>
  <c r="T93" i="10"/>
  <c r="T92" i="10"/>
  <c r="T91" i="10"/>
  <c r="T90" i="10"/>
  <c r="T89" i="10"/>
  <c r="T88" i="10"/>
  <c r="T87" i="10"/>
  <c r="T37" i="10"/>
  <c r="T86" i="10"/>
  <c r="T85" i="10"/>
  <c r="T84" i="10"/>
  <c r="T83" i="10"/>
  <c r="V17" i="10" l="1"/>
  <c r="V36" i="10"/>
  <c r="U36" i="10"/>
  <c r="U17" i="10"/>
  <c r="T17" i="10"/>
  <c r="V18" i="13"/>
  <c r="V16" i="13"/>
  <c r="U18" i="13"/>
  <c r="T18" i="13"/>
  <c r="T16" i="13"/>
  <c r="U16" i="13"/>
  <c r="P61" i="10" l="1"/>
  <c r="R61" i="10" l="1"/>
  <c r="Q61" i="10"/>
  <c r="V60" i="10" l="1"/>
  <c r="S46" i="21" l="1"/>
  <c r="S45" i="21"/>
  <c r="S44" i="21"/>
  <c r="S43" i="21"/>
  <c r="S42" i="21"/>
  <c r="S41" i="21"/>
  <c r="S40" i="21"/>
  <c r="S46" i="23" l="1"/>
  <c r="S39" i="21"/>
  <c r="S38" i="21"/>
  <c r="S37" i="21"/>
  <c r="S36" i="21"/>
  <c r="S35" i="21"/>
  <c r="S45" i="23"/>
  <c r="S45" i="24" l="1"/>
  <c r="S44" i="23"/>
  <c r="S43" i="23"/>
  <c r="S42" i="23"/>
  <c r="S41" i="23"/>
  <c r="S40" i="23"/>
  <c r="S39" i="23"/>
  <c r="S38" i="23"/>
  <c r="S37" i="23"/>
  <c r="S36" i="23"/>
  <c r="S35" i="23"/>
  <c r="O45" i="24"/>
  <c r="K45" i="24"/>
  <c r="S44" i="24"/>
  <c r="O44" i="24"/>
  <c r="K44" i="24"/>
  <c r="S43" i="24"/>
  <c r="O43" i="24"/>
  <c r="K43" i="24"/>
  <c r="S42" i="24"/>
  <c r="O42" i="24"/>
  <c r="K42" i="24"/>
  <c r="S41" i="24"/>
  <c r="O41" i="24"/>
  <c r="K41" i="24"/>
  <c r="S40" i="24"/>
  <c r="O40" i="24"/>
  <c r="K40" i="24"/>
  <c r="S39" i="24"/>
  <c r="O39" i="24"/>
  <c r="K39" i="24"/>
  <c r="S38" i="24"/>
  <c r="O38" i="24"/>
  <c r="K38" i="24"/>
  <c r="S37" i="24"/>
  <c r="O37" i="24"/>
  <c r="K37" i="24"/>
  <c r="S36" i="24"/>
  <c r="O36" i="24"/>
  <c r="K36" i="24"/>
  <c r="S35" i="24"/>
  <c r="O35" i="24"/>
  <c r="K35" i="24"/>
  <c r="S34" i="24"/>
  <c r="O34" i="24"/>
  <c r="K34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R21" i="24"/>
  <c r="Q21" i="24"/>
  <c r="P21" i="24"/>
  <c r="N21" i="24"/>
  <c r="M21" i="24"/>
  <c r="L21" i="24"/>
  <c r="J21" i="24"/>
  <c r="I21" i="24"/>
  <c r="H21" i="24"/>
  <c r="F21" i="24"/>
  <c r="E21" i="24"/>
  <c r="D21" i="24"/>
  <c r="V20" i="24" l="1"/>
  <c r="U20" i="24"/>
  <c r="T20" i="24"/>
  <c r="S41" i="22" l="1"/>
  <c r="O46" i="23" l="1"/>
  <c r="O45" i="23"/>
  <c r="O44" i="23"/>
  <c r="O43" i="23"/>
  <c r="O42" i="23"/>
  <c r="O41" i="23"/>
  <c r="O40" i="23"/>
  <c r="O39" i="23"/>
  <c r="O38" i="23"/>
  <c r="O37" i="23"/>
  <c r="O36" i="23"/>
  <c r="O35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J22" i="23"/>
  <c r="I22" i="23"/>
  <c r="H22" i="23"/>
  <c r="F22" i="23"/>
  <c r="E22" i="23"/>
  <c r="D22" i="23"/>
  <c r="V21" i="23"/>
  <c r="V20" i="23"/>
  <c r="U21" i="23"/>
  <c r="U20" i="23"/>
  <c r="T21" i="23"/>
  <c r="T20" i="23"/>
  <c r="R22" i="23" l="1"/>
  <c r="Q22" i="23"/>
  <c r="P22" i="23"/>
  <c r="O46" i="21"/>
  <c r="O45" i="21"/>
  <c r="O44" i="21"/>
  <c r="O43" i="21"/>
  <c r="O42" i="21"/>
  <c r="O41" i="21"/>
  <c r="O40" i="21"/>
  <c r="O39" i="21"/>
  <c r="O38" i="21"/>
  <c r="O37" i="21"/>
  <c r="O36" i="21"/>
  <c r="S46" i="22"/>
  <c r="S45" i="22"/>
  <c r="S44" i="22"/>
  <c r="S43" i="22"/>
  <c r="S42" i="22"/>
  <c r="S40" i="22"/>
  <c r="S39" i="22"/>
  <c r="S38" i="22"/>
  <c r="S37" i="22"/>
  <c r="S36" i="22"/>
  <c r="S35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G46" i="22"/>
  <c r="G45" i="22"/>
  <c r="G44" i="22"/>
  <c r="G43" i="22"/>
  <c r="G42" i="22"/>
  <c r="G41" i="22"/>
  <c r="G40" i="22"/>
  <c r="G39" i="22"/>
  <c r="G38" i="22"/>
  <c r="G37" i="22"/>
  <c r="G35" i="22"/>
  <c r="G36" i="22"/>
  <c r="R22" i="22"/>
  <c r="Q22" i="22"/>
  <c r="P22" i="22"/>
  <c r="N22" i="22"/>
  <c r="M22" i="22"/>
  <c r="L22" i="22"/>
  <c r="J22" i="22"/>
  <c r="I22" i="22"/>
  <c r="H22" i="22"/>
  <c r="F22" i="22"/>
  <c r="E22" i="22"/>
  <c r="D22" i="22"/>
  <c r="V21" i="22" l="1"/>
  <c r="V20" i="22"/>
  <c r="U21" i="22"/>
  <c r="U20" i="22"/>
  <c r="T21" i="22"/>
  <c r="O35" i="21" l="1"/>
  <c r="T20" i="22"/>
  <c r="K46" i="21"/>
  <c r="K45" i="21"/>
  <c r="K44" i="21"/>
  <c r="K43" i="21"/>
  <c r="K42" i="21"/>
  <c r="K41" i="21"/>
  <c r="K40" i="21"/>
  <c r="K39" i="21"/>
  <c r="K38" i="21"/>
  <c r="K37" i="21"/>
  <c r="K36" i="21"/>
  <c r="K35" i="21"/>
  <c r="G46" i="21"/>
  <c r="G45" i="21"/>
  <c r="G44" i="21"/>
  <c r="G43" i="21"/>
  <c r="G42" i="21"/>
  <c r="G41" i="21"/>
  <c r="G40" i="21"/>
  <c r="G39" i="21"/>
  <c r="G38" i="21"/>
  <c r="G37" i="21"/>
  <c r="G35" i="21"/>
  <c r="G36" i="21"/>
  <c r="R22" i="21"/>
  <c r="Q22" i="21"/>
  <c r="P22" i="21"/>
  <c r="N22" i="21"/>
  <c r="M22" i="21"/>
  <c r="L22" i="21"/>
  <c r="J22" i="21"/>
  <c r="I22" i="21"/>
  <c r="H22" i="21"/>
  <c r="F22" i="21"/>
  <c r="E22" i="21"/>
  <c r="D22" i="21"/>
  <c r="V21" i="21"/>
  <c r="V20" i="21"/>
  <c r="U21" i="21"/>
  <c r="U20" i="21"/>
  <c r="T21" i="21"/>
  <c r="T20" i="21"/>
  <c r="T22" i="21" l="1"/>
  <c r="V22" i="21"/>
  <c r="U22" i="21"/>
  <c r="T19" i="21" l="1"/>
  <c r="U19" i="21"/>
  <c r="V19" i="21"/>
  <c r="S44" i="13"/>
  <c r="S43" i="13"/>
  <c r="S42" i="13"/>
  <c r="S41" i="13"/>
  <c r="S40" i="13"/>
  <c r="S39" i="13"/>
  <c r="S38" i="13"/>
  <c r="S37" i="13"/>
  <c r="S36" i="13"/>
  <c r="S35" i="13"/>
  <c r="S34" i="13"/>
  <c r="S33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V31" i="24" l="1"/>
  <c r="U31" i="24"/>
  <c r="T31" i="24"/>
  <c r="Q26" i="24"/>
  <c r="P26" i="24"/>
  <c r="M26" i="24"/>
  <c r="L26" i="24"/>
  <c r="I26" i="24"/>
  <c r="H26" i="24"/>
  <c r="E26" i="24"/>
  <c r="D26" i="24"/>
  <c r="U25" i="24"/>
  <c r="T25" i="24"/>
  <c r="V19" i="24"/>
  <c r="U19" i="24"/>
  <c r="T19" i="24"/>
  <c r="V18" i="24"/>
  <c r="U18" i="24"/>
  <c r="T18" i="24"/>
  <c r="V17" i="24"/>
  <c r="U17" i="24"/>
  <c r="T17" i="24"/>
  <c r="V16" i="24"/>
  <c r="U16" i="24"/>
  <c r="T16" i="24"/>
  <c r="V15" i="24"/>
  <c r="U15" i="24"/>
  <c r="T15" i="24"/>
  <c r="V14" i="24"/>
  <c r="U14" i="24"/>
  <c r="T14" i="24"/>
  <c r="V13" i="24"/>
  <c r="U13" i="24"/>
  <c r="T13" i="24"/>
  <c r="V12" i="24"/>
  <c r="U12" i="24"/>
  <c r="T12" i="24"/>
  <c r="V32" i="23"/>
  <c r="U32" i="23"/>
  <c r="T32" i="23"/>
  <c r="Q27" i="23"/>
  <c r="P27" i="23"/>
  <c r="M27" i="23"/>
  <c r="L27" i="23"/>
  <c r="I27" i="23"/>
  <c r="H27" i="23"/>
  <c r="E27" i="23"/>
  <c r="D27" i="23"/>
  <c r="T27" i="23" s="1"/>
  <c r="U26" i="23"/>
  <c r="T26" i="23"/>
  <c r="N22" i="23"/>
  <c r="M22" i="23"/>
  <c r="L22" i="23"/>
  <c r="V19" i="23"/>
  <c r="U19" i="23"/>
  <c r="T19" i="23"/>
  <c r="V18" i="23"/>
  <c r="U18" i="23"/>
  <c r="T18" i="23"/>
  <c r="V17" i="23"/>
  <c r="U17" i="23"/>
  <c r="T17" i="23"/>
  <c r="V16" i="23"/>
  <c r="U16" i="23"/>
  <c r="T16" i="23"/>
  <c r="V15" i="23"/>
  <c r="U15" i="23"/>
  <c r="T15" i="23"/>
  <c r="V14" i="23"/>
  <c r="U14" i="23"/>
  <c r="T14" i="23"/>
  <c r="V13" i="23"/>
  <c r="U13" i="23"/>
  <c r="T13" i="23"/>
  <c r="V12" i="23"/>
  <c r="U12" i="23"/>
  <c r="T12" i="23"/>
  <c r="V32" i="22"/>
  <c r="U32" i="22"/>
  <c r="T32" i="22"/>
  <c r="Q27" i="22"/>
  <c r="P27" i="22"/>
  <c r="M27" i="22"/>
  <c r="L27" i="22"/>
  <c r="I27" i="22"/>
  <c r="H27" i="22"/>
  <c r="E27" i="22"/>
  <c r="U27" i="22" s="1"/>
  <c r="D27" i="22"/>
  <c r="T27" i="22" s="1"/>
  <c r="U26" i="22"/>
  <c r="T26" i="22"/>
  <c r="V19" i="22"/>
  <c r="U19" i="22"/>
  <c r="T19" i="22"/>
  <c r="V18" i="22"/>
  <c r="U18" i="22"/>
  <c r="T18" i="22"/>
  <c r="V17" i="22"/>
  <c r="U17" i="22"/>
  <c r="T17" i="22"/>
  <c r="V16" i="22"/>
  <c r="U16" i="22"/>
  <c r="T16" i="22"/>
  <c r="V15" i="22"/>
  <c r="U15" i="22"/>
  <c r="T15" i="22"/>
  <c r="V14" i="22"/>
  <c r="U14" i="22"/>
  <c r="T14" i="22"/>
  <c r="V13" i="22"/>
  <c r="U13" i="22"/>
  <c r="T13" i="22"/>
  <c r="V12" i="22"/>
  <c r="V22" i="22" s="1"/>
  <c r="U12" i="22"/>
  <c r="T12" i="22"/>
  <c r="V32" i="21"/>
  <c r="U32" i="21"/>
  <c r="T32" i="21"/>
  <c r="Q27" i="21"/>
  <c r="P27" i="21"/>
  <c r="M27" i="21"/>
  <c r="L27" i="21"/>
  <c r="I27" i="21"/>
  <c r="H27" i="21"/>
  <c r="E27" i="21"/>
  <c r="D27" i="21"/>
  <c r="U26" i="21"/>
  <c r="T26" i="21"/>
  <c r="V18" i="21"/>
  <c r="U18" i="21"/>
  <c r="T18" i="21"/>
  <c r="V17" i="21"/>
  <c r="U17" i="21"/>
  <c r="T17" i="21"/>
  <c r="V16" i="21"/>
  <c r="U16" i="21"/>
  <c r="T16" i="21"/>
  <c r="V15" i="21"/>
  <c r="U15" i="21"/>
  <c r="T15" i="21"/>
  <c r="V14" i="21"/>
  <c r="U14" i="21"/>
  <c r="T14" i="21"/>
  <c r="V13" i="21"/>
  <c r="U13" i="21"/>
  <c r="T13" i="21"/>
  <c r="V12" i="21"/>
  <c r="U12" i="21"/>
  <c r="T12" i="21"/>
  <c r="R76" i="10"/>
  <c r="N76" i="10"/>
  <c r="J76" i="10"/>
  <c r="F76" i="10"/>
  <c r="U27" i="23" l="1"/>
  <c r="T21" i="24"/>
  <c r="U27" i="21"/>
  <c r="U21" i="24"/>
  <c r="V22" i="23"/>
  <c r="V21" i="24"/>
  <c r="T26" i="24"/>
  <c r="T22" i="22"/>
  <c r="U26" i="24"/>
  <c r="U22" i="22"/>
  <c r="T22" i="23"/>
  <c r="U22" i="23"/>
  <c r="T27" i="21"/>
  <c r="V76" i="10"/>
  <c r="Q76" i="10" l="1"/>
  <c r="P76" i="10"/>
  <c r="M76" i="10"/>
  <c r="L76" i="10"/>
  <c r="I76" i="10"/>
  <c r="H76" i="10"/>
  <c r="E76" i="10"/>
  <c r="U76" i="10" s="1"/>
  <c r="D76" i="10"/>
  <c r="T76" i="10" s="1"/>
  <c r="U75" i="10"/>
  <c r="T75" i="10"/>
  <c r="U74" i="10"/>
  <c r="T74" i="10"/>
  <c r="U73" i="10"/>
  <c r="T73" i="10"/>
  <c r="U72" i="10"/>
  <c r="T72" i="10"/>
  <c r="U71" i="10"/>
  <c r="T71" i="10"/>
  <c r="V58" i="10"/>
  <c r="R78" i="10"/>
  <c r="N78" i="10"/>
  <c r="J61" i="10"/>
  <c r="J78" i="10" s="1"/>
  <c r="J10" i="13" s="1"/>
  <c r="I61" i="10"/>
  <c r="H61" i="10"/>
  <c r="F61" i="10"/>
  <c r="E61" i="10"/>
  <c r="D61" i="10"/>
  <c r="T61" i="10" l="1"/>
  <c r="U61" i="10"/>
  <c r="N10" i="21"/>
  <c r="N23" i="21" s="1"/>
  <c r="N10" i="22"/>
  <c r="N23" i="22" s="1"/>
  <c r="N10" i="23"/>
  <c r="N23" i="23" s="1"/>
  <c r="N10" i="13"/>
  <c r="N10" i="24"/>
  <c r="N22" i="24" s="1"/>
  <c r="J10" i="22"/>
  <c r="J23" i="22" s="1"/>
  <c r="J10" i="23"/>
  <c r="J23" i="23" s="1"/>
  <c r="J10" i="24"/>
  <c r="J22" i="24" s="1"/>
  <c r="J10" i="21"/>
  <c r="J23" i="21" s="1"/>
  <c r="R10" i="24"/>
  <c r="R22" i="24" s="1"/>
  <c r="R10" i="21"/>
  <c r="R23" i="21" s="1"/>
  <c r="R10" i="13"/>
  <c r="R10" i="22"/>
  <c r="R23" i="22" s="1"/>
  <c r="R10" i="23"/>
  <c r="R23" i="23" s="1"/>
  <c r="V61" i="10"/>
  <c r="F78" i="10"/>
  <c r="F10" i="13" s="1"/>
  <c r="V78" i="10" l="1"/>
  <c r="F10" i="23"/>
  <c r="F23" i="23" s="1"/>
  <c r="F10" i="24"/>
  <c r="F22" i="24" s="1"/>
  <c r="F10" i="21"/>
  <c r="F10" i="22"/>
  <c r="F23" i="22" s="1"/>
  <c r="V30" i="13"/>
  <c r="U30" i="13"/>
  <c r="T30" i="13"/>
  <c r="V10" i="21" l="1"/>
  <c r="V23" i="21" s="1"/>
  <c r="V10" i="24"/>
  <c r="V22" i="24" s="1"/>
  <c r="V10" i="23"/>
  <c r="V23" i="23" s="1"/>
  <c r="V10" i="22"/>
  <c r="V23" i="22" s="1"/>
  <c r="V10" i="13"/>
  <c r="F23" i="21"/>
  <c r="U24" i="13"/>
  <c r="T24" i="13"/>
  <c r="V19" i="13" l="1"/>
  <c r="V17" i="13"/>
  <c r="V15" i="13"/>
  <c r="V14" i="13"/>
  <c r="V13" i="13"/>
  <c r="V12" i="13" l="1"/>
  <c r="U19" i="13"/>
  <c r="U17" i="13"/>
  <c r="U15" i="13"/>
  <c r="U14" i="13"/>
  <c r="U13" i="13"/>
  <c r="U12" i="13"/>
  <c r="T19" i="13"/>
  <c r="T17" i="13"/>
  <c r="T15" i="13"/>
  <c r="T14" i="13"/>
  <c r="T13" i="13"/>
  <c r="T12" i="13"/>
  <c r="W111" i="10" l="1"/>
  <c r="V95" i="10"/>
  <c r="U95" i="10"/>
  <c r="T95" i="10"/>
  <c r="V94" i="10"/>
  <c r="U94" i="10"/>
  <c r="V93" i="10"/>
  <c r="U93" i="10"/>
  <c r="V92" i="10"/>
  <c r="U92" i="10"/>
  <c r="V91" i="10"/>
  <c r="U91" i="10"/>
  <c r="V90" i="10"/>
  <c r="U90" i="10"/>
  <c r="V89" i="10"/>
  <c r="U89" i="10"/>
  <c r="V88" i="10"/>
  <c r="U88" i="10"/>
  <c r="V87" i="10"/>
  <c r="U87" i="10"/>
  <c r="V37" i="10"/>
  <c r="U37" i="10"/>
  <c r="V86" i="10"/>
  <c r="U86" i="10"/>
  <c r="V85" i="10"/>
  <c r="U85" i="10"/>
  <c r="V84" i="10"/>
  <c r="U84" i="10"/>
  <c r="V83" i="10"/>
  <c r="U83" i="10"/>
  <c r="V82" i="10"/>
  <c r="U82" i="10"/>
  <c r="T82" i="10"/>
  <c r="V81" i="10"/>
  <c r="U81" i="10"/>
  <c r="T81" i="10"/>
  <c r="V80" i="10"/>
  <c r="U80" i="10"/>
  <c r="T80" i="10"/>
  <c r="Q69" i="10" l="1"/>
  <c r="Q78" i="10" s="1"/>
  <c r="P69" i="10"/>
  <c r="P78" i="10" s="1"/>
  <c r="M69" i="10"/>
  <c r="M78" i="10" s="1"/>
  <c r="L69" i="10"/>
  <c r="L78" i="10" s="1"/>
  <c r="I69" i="10"/>
  <c r="I78" i="10" s="1"/>
  <c r="H69" i="10"/>
  <c r="H78" i="10" s="1"/>
  <c r="E69" i="10"/>
  <c r="E78" i="10" s="1"/>
  <c r="D69" i="10"/>
  <c r="D78" i="10" s="1"/>
  <c r="E10" i="22" l="1"/>
  <c r="E23" i="22" s="1"/>
  <c r="E10" i="23"/>
  <c r="E23" i="23" s="1"/>
  <c r="E10" i="13"/>
  <c r="E10" i="24"/>
  <c r="E22" i="24" s="1"/>
  <c r="E10" i="21"/>
  <c r="E23" i="21" s="1"/>
  <c r="H10" i="24"/>
  <c r="H22" i="24" s="1"/>
  <c r="H27" i="24" s="1"/>
  <c r="H10" i="21"/>
  <c r="H10" i="23"/>
  <c r="H23" i="23" s="1"/>
  <c r="H28" i="23" s="1"/>
  <c r="H10" i="22"/>
  <c r="H23" i="22" s="1"/>
  <c r="H28" i="22" s="1"/>
  <c r="H10" i="13"/>
  <c r="D10" i="22"/>
  <c r="D23" i="22" s="1"/>
  <c r="D10" i="23"/>
  <c r="D23" i="23" s="1"/>
  <c r="D10" i="13"/>
  <c r="D10" i="24"/>
  <c r="D22" i="24" s="1"/>
  <c r="D10" i="21"/>
  <c r="D23" i="21" s="1"/>
  <c r="L10" i="23"/>
  <c r="L23" i="23" s="1"/>
  <c r="L28" i="23" s="1"/>
  <c r="L10" i="13"/>
  <c r="L10" i="24"/>
  <c r="L22" i="24" s="1"/>
  <c r="L27" i="24" s="1"/>
  <c r="L10" i="21"/>
  <c r="L10" i="22"/>
  <c r="L23" i="22" s="1"/>
  <c r="L28" i="22" s="1"/>
  <c r="M10" i="24"/>
  <c r="M22" i="24" s="1"/>
  <c r="M27" i="24" s="1"/>
  <c r="M10" i="21"/>
  <c r="M10" i="13"/>
  <c r="M10" i="22"/>
  <c r="M23" i="22" s="1"/>
  <c r="M28" i="22" s="1"/>
  <c r="M10" i="23"/>
  <c r="M23" i="23" s="1"/>
  <c r="M28" i="23" s="1"/>
  <c r="P10" i="22"/>
  <c r="P23" i="22" s="1"/>
  <c r="P28" i="22" s="1"/>
  <c r="P10" i="23"/>
  <c r="P23" i="23" s="1"/>
  <c r="P28" i="23" s="1"/>
  <c r="P10" i="13"/>
  <c r="P10" i="24"/>
  <c r="P22" i="24" s="1"/>
  <c r="P27" i="24" s="1"/>
  <c r="P10" i="21"/>
  <c r="I10" i="22"/>
  <c r="I23" i="22" s="1"/>
  <c r="I28" i="22" s="1"/>
  <c r="I10" i="24"/>
  <c r="I22" i="24" s="1"/>
  <c r="I27" i="24" s="1"/>
  <c r="I10" i="23"/>
  <c r="I23" i="23" s="1"/>
  <c r="I28" i="23" s="1"/>
  <c r="I10" i="13"/>
  <c r="I10" i="21"/>
  <c r="Q10" i="23"/>
  <c r="Q23" i="23" s="1"/>
  <c r="Q28" i="23" s="1"/>
  <c r="Q10" i="13"/>
  <c r="Q10" i="24"/>
  <c r="Q22" i="24" s="1"/>
  <c r="Q27" i="24" s="1"/>
  <c r="Q10" i="21"/>
  <c r="Q10" i="22"/>
  <c r="Q23" i="22" s="1"/>
  <c r="Q28" i="22" s="1"/>
  <c r="U69" i="10"/>
  <c r="T69" i="10"/>
  <c r="U68" i="10"/>
  <c r="T68" i="10"/>
  <c r="U67" i="10"/>
  <c r="T67" i="10"/>
  <c r="U66" i="10"/>
  <c r="T66" i="10"/>
  <c r="U65" i="10"/>
  <c r="T65" i="10"/>
  <c r="U64" i="10"/>
  <c r="T64" i="10"/>
  <c r="Q23" i="21" l="1"/>
  <c r="Q28" i="21" s="1"/>
  <c r="L23" i="21"/>
  <c r="L28" i="21" s="1"/>
  <c r="H23" i="21"/>
  <c r="H28" i="21" s="1"/>
  <c r="P23" i="21"/>
  <c r="P28" i="21" s="1"/>
  <c r="M23" i="21"/>
  <c r="M28" i="21" s="1"/>
  <c r="I23" i="21"/>
  <c r="E27" i="24"/>
  <c r="U27" i="24" s="1"/>
  <c r="U22" i="24"/>
  <c r="D28" i="21"/>
  <c r="D28" i="22"/>
  <c r="T28" i="22" s="1"/>
  <c r="T23" i="22"/>
  <c r="T22" i="24"/>
  <c r="D27" i="24"/>
  <c r="T27" i="24" s="1"/>
  <c r="E28" i="23"/>
  <c r="U28" i="23" s="1"/>
  <c r="U23" i="23"/>
  <c r="D28" i="23"/>
  <c r="T28" i="23" s="1"/>
  <c r="T23" i="23"/>
  <c r="E28" i="21"/>
  <c r="E28" i="22"/>
  <c r="U28" i="22" s="1"/>
  <c r="U23" i="22"/>
  <c r="V59" i="10"/>
  <c r="V57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5" i="10"/>
  <c r="V34" i="10"/>
  <c r="V33" i="10"/>
  <c r="V32" i="10"/>
  <c r="V31" i="10"/>
  <c r="V30" i="10"/>
  <c r="V29" i="10"/>
  <c r="V28" i="10"/>
  <c r="V27" i="10"/>
  <c r="V26" i="10"/>
  <c r="V25" i="10"/>
  <c r="V22" i="10"/>
  <c r="V21" i="10"/>
  <c r="V20" i="10"/>
  <c r="U59" i="10"/>
  <c r="U58" i="10"/>
  <c r="U57" i="10"/>
  <c r="U56" i="10"/>
  <c r="U55" i="10"/>
  <c r="U54" i="10"/>
  <c r="U53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5" i="10"/>
  <c r="U34" i="10"/>
  <c r="U33" i="10"/>
  <c r="U32" i="10"/>
  <c r="U31" i="10"/>
  <c r="U30" i="10"/>
  <c r="U29" i="10"/>
  <c r="U28" i="10"/>
  <c r="U27" i="10"/>
  <c r="U26" i="10"/>
  <c r="U25" i="10"/>
  <c r="U22" i="10"/>
  <c r="U21" i="10"/>
  <c r="U2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2" i="10"/>
  <c r="T21" i="10"/>
  <c r="T20" i="10"/>
  <c r="U23" i="21" l="1"/>
  <c r="T23" i="21"/>
  <c r="T28" i="21"/>
  <c r="I28" i="21"/>
  <c r="U28" i="21" s="1"/>
  <c r="V19" i="10"/>
  <c r="V18" i="10"/>
  <c r="V16" i="10"/>
  <c r="V15" i="10"/>
  <c r="V14" i="10"/>
  <c r="V13" i="10"/>
  <c r="V12" i="10"/>
  <c r="V11" i="10"/>
  <c r="U19" i="10"/>
  <c r="U18" i="10"/>
  <c r="U16" i="10"/>
  <c r="U15" i="10"/>
  <c r="U14" i="10"/>
  <c r="U13" i="10"/>
  <c r="U12" i="10"/>
  <c r="U11" i="10"/>
  <c r="T19" i="10"/>
  <c r="T18" i="10"/>
  <c r="T16" i="10"/>
  <c r="T15" i="10"/>
  <c r="T14" i="10"/>
  <c r="T13" i="10"/>
  <c r="T12" i="10"/>
  <c r="T11" i="10" l="1"/>
  <c r="W109" i="10" l="1"/>
  <c r="W107" i="10"/>
  <c r="W108" i="10"/>
  <c r="W110" i="10"/>
  <c r="W112" i="10"/>
  <c r="W104" i="10"/>
  <c r="W106" i="10"/>
  <c r="W105" i="10"/>
  <c r="W103" i="10"/>
  <c r="W102" i="10"/>
  <c r="W101" i="10"/>
  <c r="D20" i="13" l="1"/>
  <c r="E20" i="13"/>
  <c r="E25" i="13"/>
  <c r="I20" i="13"/>
  <c r="I25" i="13"/>
  <c r="M20" i="13"/>
  <c r="M25" i="13"/>
  <c r="Q20" i="13"/>
  <c r="Q25" i="13"/>
  <c r="D25" i="13"/>
  <c r="H20" i="13"/>
  <c r="H25" i="13"/>
  <c r="L20" i="13"/>
  <c r="L25" i="13"/>
  <c r="P20" i="13"/>
  <c r="P25" i="13"/>
  <c r="F20" i="13"/>
  <c r="J20" i="13"/>
  <c r="N20" i="13"/>
  <c r="R20" i="13"/>
  <c r="L21" i="13" l="1"/>
  <c r="L26" i="13" s="1"/>
  <c r="U25" i="13"/>
  <c r="T25" i="13"/>
  <c r="T20" i="13"/>
  <c r="U20" i="13"/>
  <c r="V20" i="13"/>
  <c r="V21" i="13" s="1"/>
  <c r="R21" i="13" l="1"/>
  <c r="Q21" i="13"/>
  <c r="Q26" i="13" s="1"/>
  <c r="P21" i="13"/>
  <c r="P26" i="13" s="1"/>
  <c r="N21" i="13"/>
  <c r="M21" i="13"/>
  <c r="M26" i="13" s="1"/>
  <c r="I21" i="13"/>
  <c r="I26" i="13" s="1"/>
  <c r="J21" i="13"/>
  <c r="H21" i="13"/>
  <c r="H26" i="13" s="1"/>
  <c r="F21" i="13"/>
  <c r="E21" i="13"/>
  <c r="D21" i="13"/>
  <c r="U21" i="13" l="1"/>
  <c r="E26" i="13"/>
  <c r="U26" i="13" s="1"/>
  <c r="D26" i="13"/>
  <c r="T26" i="13" s="1"/>
  <c r="T21" i="13"/>
  <c r="T78" i="10"/>
  <c r="U78" i="10"/>
  <c r="U10" i="22" l="1"/>
  <c r="U10" i="23"/>
  <c r="U10" i="13"/>
  <c r="U10" i="24"/>
  <c r="U10" i="21"/>
  <c r="T10" i="22"/>
  <c r="T10" i="21"/>
  <c r="T10" i="23"/>
  <c r="T10" i="13"/>
  <c r="T10" i="24"/>
  <c r="W113" i="10"/>
  <c r="W33" i="13"/>
  <c r="W34" i="13"/>
  <c r="W35" i="13"/>
  <c r="W36" i="13"/>
  <c r="W37" i="13"/>
  <c r="W45" i="13" s="1"/>
  <c r="W38" i="13"/>
  <c r="W39" i="13"/>
  <c r="W40" i="13"/>
  <c r="W41" i="13"/>
  <c r="W42" i="13"/>
  <c r="W43" i="13"/>
  <c r="W44" i="13"/>
  <c r="W35" i="22"/>
  <c r="W36" i="22"/>
  <c r="W37" i="22"/>
  <c r="W38" i="22"/>
  <c r="W39" i="22"/>
  <c r="W40" i="22"/>
  <c r="W42" i="22"/>
  <c r="W43" i="22"/>
  <c r="W44" i="22"/>
  <c r="W45" i="22"/>
  <c r="W46" i="22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 l="1"/>
  <c r="W35" i="23"/>
  <c r="W36" i="23"/>
  <c r="W37" i="23"/>
  <c r="W38" i="23"/>
  <c r="W39" i="23"/>
  <c r="W40" i="23"/>
  <c r="W41" i="23"/>
  <c r="W42" i="23"/>
  <c r="W43" i="23"/>
  <c r="W44" i="23"/>
  <c r="W45" i="23"/>
  <c r="W46" i="23"/>
  <c r="W41" i="22"/>
  <c r="W47" i="22" s="1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 l="1"/>
  <c r="W47" i="23"/>
</calcChain>
</file>

<file path=xl/sharedStrings.xml><?xml version="1.0" encoding="utf-8"?>
<sst xmlns="http://schemas.openxmlformats.org/spreadsheetml/2006/main" count="1651" uniqueCount="399">
  <si>
    <t>K</t>
  </si>
  <si>
    <t>1.</t>
  </si>
  <si>
    <t>2.</t>
  </si>
  <si>
    <t>3.</t>
  </si>
  <si>
    <t>4.</t>
  </si>
  <si>
    <t>Kreditet nem képező tantárgyak</t>
  </si>
  <si>
    <t>Szabadon választható tantárgyak</t>
  </si>
  <si>
    <t>kredit</t>
  </si>
  <si>
    <t>félév/szemeszter</t>
  </si>
  <si>
    <t>elm.</t>
  </si>
  <si>
    <t>gyak.</t>
  </si>
  <si>
    <t>heti kontaktóra</t>
  </si>
  <si>
    <t>számonkérés</t>
  </si>
  <si>
    <t>tantárgy kódja</t>
  </si>
  <si>
    <t>tantárgy jellege</t>
  </si>
  <si>
    <t>tanulmányi terület/tantárgy</t>
  </si>
  <si>
    <t>ÖSSZES TANÓRARENDI KONTAKTÓRA</t>
  </si>
  <si>
    <t xml:space="preserve"> TANÓRA-, KREDIT- ÉS VIZSGATERV </t>
  </si>
  <si>
    <t>SZÁMONKÉRÉS ÖSSZ:</t>
  </si>
  <si>
    <t xml:space="preserve"> SZAKON KÖZÖS ÖSSZESEN</t>
  </si>
  <si>
    <t>Kreditet nem képező tantárgyak összesen:</t>
  </si>
  <si>
    <t>Szakmai gyakorlat</t>
  </si>
  <si>
    <t xml:space="preserve"> SZAKON ÖSSZESEN</t>
  </si>
  <si>
    <t>félév összesen</t>
  </si>
  <si>
    <t>gyak</t>
  </si>
  <si>
    <t>összesen</t>
  </si>
  <si>
    <t>Aláírás (A)</t>
  </si>
  <si>
    <t>Beszámoló (B)</t>
  </si>
  <si>
    <t>Alapvizsga (AV)</t>
  </si>
  <si>
    <t>x</t>
  </si>
  <si>
    <t>ELŐTANULMÁNYI REND</t>
  </si>
  <si>
    <t>Kódszám</t>
  </si>
  <si>
    <t>Tanulmányi terület/tantárgy</t>
  </si>
  <si>
    <t>ELŐTANULMÁNYI KÖTELEZETTSÉG</t>
  </si>
  <si>
    <t>Tantárgy</t>
  </si>
  <si>
    <t>SZV</t>
  </si>
  <si>
    <t>SZÁMONKÉRÉSEK ÖSSZESÍTŐ</t>
  </si>
  <si>
    <t>A MESTERKÉPZÉSI SZAKON KÖZÖS TANTÁRGYAK</t>
  </si>
  <si>
    <t>KV1</t>
  </si>
  <si>
    <t>KV2</t>
  </si>
  <si>
    <t>KV3</t>
  </si>
  <si>
    <t>KV4</t>
  </si>
  <si>
    <t>KV5</t>
  </si>
  <si>
    <t>KR</t>
  </si>
  <si>
    <t>KV</t>
  </si>
  <si>
    <t xml:space="preserve">RENDÉSZETI VEZETŐ MESTERKÉPZÉSI SZAK </t>
  </si>
  <si>
    <t>Záróvizsga tárgy(Z)</t>
  </si>
  <si>
    <t>Kollokvium (K)</t>
  </si>
  <si>
    <t>Kollokvium (((záróvizsga tárgy((K(Z)))</t>
  </si>
  <si>
    <t>Szigorlat (S)</t>
  </si>
  <si>
    <t>Törzsanyag tárgyai</t>
  </si>
  <si>
    <t>TÖRZSANYAG ÖSSZESEN</t>
  </si>
  <si>
    <t xml:space="preserve">Dilomamunka tantárgyai </t>
  </si>
  <si>
    <t>Diplomamunka tantárgyak összesen:</t>
  </si>
  <si>
    <t>ÖSSZES TANÓRARENDI TANÓRA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</si>
  <si>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</si>
  <si>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</si>
  <si>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</si>
  <si>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</si>
  <si>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</si>
  <si>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Szakirány/specializáció tárgyai</t>
  </si>
  <si>
    <t>Szakirány/specializáció összesen</t>
  </si>
  <si>
    <t>RRVTM04</t>
  </si>
  <si>
    <t>RKROM01</t>
  </si>
  <si>
    <t>RARTM01</t>
  </si>
  <si>
    <t>KES4M01</t>
  </si>
  <si>
    <t>RARTM04</t>
  </si>
  <si>
    <t>RBGVM04</t>
  </si>
  <si>
    <t>RMTTM07</t>
  </si>
  <si>
    <t>RARTM06</t>
  </si>
  <si>
    <t>A rendészettudományok alapjai</t>
  </si>
  <si>
    <t>Z</t>
  </si>
  <si>
    <t>B</t>
  </si>
  <si>
    <t>Rendészeti igazgatási jog</t>
  </si>
  <si>
    <t>Közszolgálati jog</t>
  </si>
  <si>
    <t>Nemzetbiztonsági ismeretek</t>
  </si>
  <si>
    <t>Integrált társadalomtudományi ismeretek</t>
  </si>
  <si>
    <t>RRVTM05</t>
  </si>
  <si>
    <t>Rendészet és rendészeti igazgatás elmélete</t>
  </si>
  <si>
    <t>K(Z)</t>
  </si>
  <si>
    <t>RARTM02</t>
  </si>
  <si>
    <t>Rendészeti szervek működésének jogi alapjai</t>
  </si>
  <si>
    <t>RMTTM03</t>
  </si>
  <si>
    <t>RBÜAM01</t>
  </si>
  <si>
    <t>Nemzetközi bűnügyi együttműködés jogi alapjai</t>
  </si>
  <si>
    <t>RRVTM01</t>
  </si>
  <si>
    <t>Vezetés- és szervezéselm., rendészeti tev. vez. 1.</t>
  </si>
  <si>
    <t>RRVTM02</t>
  </si>
  <si>
    <t>Vezetés- és szervezéselm., rendészeti tev. vez. 2.</t>
  </si>
  <si>
    <t>RRVTM03</t>
  </si>
  <si>
    <t>Vezetés- és szervezéselm., rendészeti tev. vez. 3.</t>
  </si>
  <si>
    <t>RHRTM05</t>
  </si>
  <si>
    <t>Rendőri műveletek vezetésének elvei</t>
  </si>
  <si>
    <t>RHRTM02</t>
  </si>
  <si>
    <t>Komplex rendészeti vezetési gyakorlat</t>
  </si>
  <si>
    <t>RBGVM05</t>
  </si>
  <si>
    <t xml:space="preserve">Bűnügyi vezetői ismeretek </t>
  </si>
  <si>
    <t>RKBTM03</t>
  </si>
  <si>
    <t>Közbiztonsági vezetői ismeretek</t>
  </si>
  <si>
    <t>RHRTM01</t>
  </si>
  <si>
    <t>Integrált határigazgatás</t>
  </si>
  <si>
    <t>RKBTM04</t>
  </si>
  <si>
    <t>Rendkívüli helyzetek és min. időszakok rendvédelme</t>
  </si>
  <si>
    <t>RMTTM01</t>
  </si>
  <si>
    <t>Pedagógiai és pszichológiai ismeretek</t>
  </si>
  <si>
    <t>RMTTM06</t>
  </si>
  <si>
    <t>Kommunikáció, vezetői kompetenciák</t>
  </si>
  <si>
    <t>RBGVM21</t>
  </si>
  <si>
    <t>Rendőri szervek gazdálkodása</t>
  </si>
  <si>
    <t>RBGVM07</t>
  </si>
  <si>
    <t>RBGVM08</t>
  </si>
  <si>
    <t>RBGVM22</t>
  </si>
  <si>
    <t>Rendőri szervek nemzetközi együttműködése</t>
  </si>
  <si>
    <t>RKBTM07</t>
  </si>
  <si>
    <t>Rendőri, rendészeti szervek felsőszintű irányítása</t>
  </si>
  <si>
    <t>RKBTM08</t>
  </si>
  <si>
    <t>Rendőri, rendészeti szervek időszerű feladatai</t>
  </si>
  <si>
    <t>VKMTM01</t>
  </si>
  <si>
    <t>Katasztrófavédelmi szervek gazdálkodása</t>
  </si>
  <si>
    <t>VKMTM02</t>
  </si>
  <si>
    <t>Katasztrófavédelmi szervek felsőszintű irányítása</t>
  </si>
  <si>
    <t>VKMTM03</t>
  </si>
  <si>
    <t>Katasztrófavédelmi szervek időszerű feladatai</t>
  </si>
  <si>
    <t>VKMTM04</t>
  </si>
  <si>
    <t>Katasztrófavédelmi szervek nemzetközi emü.</t>
  </si>
  <si>
    <t>RVPTM01</t>
  </si>
  <si>
    <t>NAV szervek gazdálkodása</t>
  </si>
  <si>
    <t>RVPTM02</t>
  </si>
  <si>
    <t>NAV szervek felsőszintű irányítása</t>
  </si>
  <si>
    <t>RVPTM03</t>
  </si>
  <si>
    <t>NAV szervek időszerű feladatai</t>
  </si>
  <si>
    <t>RVPTM04</t>
  </si>
  <si>
    <t>NAV szervek nemzetközi emü.</t>
  </si>
  <si>
    <t>RBVTM01</t>
  </si>
  <si>
    <t>BV szervek gazdálkodása</t>
  </si>
  <si>
    <t>RBVTM02</t>
  </si>
  <si>
    <t>BV szervek felsőszintű irányítása</t>
  </si>
  <si>
    <t>RBVTM03</t>
  </si>
  <si>
    <t>BV szervek időszerű feladatai</t>
  </si>
  <si>
    <t>RBVTM04</t>
  </si>
  <si>
    <t>BV szervek nemzetközi emü.</t>
  </si>
  <si>
    <t>Szabadon választható</t>
  </si>
  <si>
    <t>RRVTM13</t>
  </si>
  <si>
    <t>RTOSM01</t>
  </si>
  <si>
    <t>Diplomamunka konzultáció</t>
  </si>
  <si>
    <t>RKBTM11</t>
  </si>
  <si>
    <t>Konfliktusmegelőzés, válságkezelés</t>
  </si>
  <si>
    <t>RARTM08</t>
  </si>
  <si>
    <t>Mediáció és helyreállító igazságszolgáltatás</t>
  </si>
  <si>
    <t>RKBTM12</t>
  </si>
  <si>
    <t>Terrorizmussal kapcsolatos ismeretek</t>
  </si>
  <si>
    <t>RRVTM07</t>
  </si>
  <si>
    <t>Közszolgálati management</t>
  </si>
  <si>
    <t>RKROM02</t>
  </si>
  <si>
    <t>RMTTM09</t>
  </si>
  <si>
    <t>A rendészeti munka mentálhigiénés kérdései</t>
  </si>
  <si>
    <t>RMTTM04</t>
  </si>
  <si>
    <t>Rendőri világok: parancsnokok és alárendeltjeik</t>
  </si>
  <si>
    <t>RINYM01</t>
  </si>
  <si>
    <t>Szaknyelvi ismeretek</t>
  </si>
  <si>
    <t>RKROM03</t>
  </si>
  <si>
    <t>Drogproblémák rendészeti kezelése</t>
  </si>
  <si>
    <t>RBGVM01</t>
  </si>
  <si>
    <t>Logisztika</t>
  </si>
  <si>
    <t>RRVTM06</t>
  </si>
  <si>
    <t>Minőségbiztosítás</t>
  </si>
  <si>
    <t>RKRIM01</t>
  </si>
  <si>
    <t>Kriminalisztika</t>
  </si>
  <si>
    <t>RBGVM03</t>
  </si>
  <si>
    <t>Pénzügyi jog</t>
  </si>
  <si>
    <t>RBGVM02</t>
  </si>
  <si>
    <t>Statisztika</t>
  </si>
  <si>
    <t>RMTTM02</t>
  </si>
  <si>
    <t>Etikett, protokoll</t>
  </si>
  <si>
    <t>RRVTM14</t>
  </si>
  <si>
    <t>RRVTM15</t>
  </si>
  <si>
    <t>Vezetés- és menedzsment nemzetközi, multikulturális környezetben</t>
  </si>
  <si>
    <t>GYJ</t>
  </si>
  <si>
    <t>ÉÉ</t>
  </si>
  <si>
    <t>RENDÉSZETI VEZETŐ  MESTERKÉPZÉSI SZAK</t>
  </si>
  <si>
    <t>RRVTM09</t>
  </si>
  <si>
    <t>Rendészetelmélet 1.</t>
  </si>
  <si>
    <t>RRVTM10</t>
  </si>
  <si>
    <t>Rendészetelmélet 2.</t>
  </si>
  <si>
    <t>RRVTM11</t>
  </si>
  <si>
    <t>Rendészetelmélet 3.</t>
  </si>
  <si>
    <t>RRVTM08</t>
  </si>
  <si>
    <t>Rendészeti rendszerek</t>
  </si>
  <si>
    <t>RARTM11</t>
  </si>
  <si>
    <t>Nemzetközi rendészeti együttműködés</t>
  </si>
  <si>
    <t>RMORM60</t>
  </si>
  <si>
    <t>Magánbiztonság</t>
  </si>
  <si>
    <t>RBATM01</t>
  </si>
  <si>
    <t>Idegenrendészet elmélete</t>
  </si>
  <si>
    <t>RRVTM12</t>
  </si>
  <si>
    <t>Rendészettudomány története</t>
  </si>
  <si>
    <t>5A</t>
  </si>
  <si>
    <t>6A</t>
  </si>
  <si>
    <t>RKBTM31</t>
  </si>
  <si>
    <t xml:space="preserve">Általános csapatszolgálati ismeretek </t>
  </si>
  <si>
    <t>RKBTM32</t>
  </si>
  <si>
    <t>Csapatszolgálati térinformatika</t>
  </si>
  <si>
    <t>RARTM10</t>
  </si>
  <si>
    <t>RKBTM33</t>
  </si>
  <si>
    <t>Rendezvénybiztosítás</t>
  </si>
  <si>
    <t>Integrált és speciális rendészeti műveletek</t>
  </si>
  <si>
    <t>RKBTM34</t>
  </si>
  <si>
    <t>Csapatszolgálati vezetői gyakorlat</t>
  </si>
  <si>
    <t>RHRTM03</t>
  </si>
  <si>
    <t>Törzsek felkészítése</t>
  </si>
  <si>
    <t>RMTTM08</t>
  </si>
  <si>
    <t>Kooperáció és teammunka</t>
  </si>
  <si>
    <t>RKBTM35</t>
  </si>
  <si>
    <t>Személy- és objektumvédelem megszervezése és vezetése</t>
  </si>
  <si>
    <t>RKBTM36</t>
  </si>
  <si>
    <t>A csapaterő kiképzés szakmódszertana</t>
  </si>
  <si>
    <t>RENDÉSZETI VEZETŐ MESTERKÉPZÉSI SZAK</t>
  </si>
  <si>
    <t>ÉRTÉKELŐ-ELEMZŐ SPECIALIZÁCIÓ</t>
  </si>
  <si>
    <t>RVPTM07</t>
  </si>
  <si>
    <t>Kockázatkezelés elmélete</t>
  </si>
  <si>
    <t>RVPTM06</t>
  </si>
  <si>
    <t>Kockázatkezelés az EU-ban</t>
  </si>
  <si>
    <t>RVPTM08</t>
  </si>
  <si>
    <t>Információforrások a kockázatkezelés terén 1.</t>
  </si>
  <si>
    <t>RVPTM09</t>
  </si>
  <si>
    <t>Információforrások a kockázatkezelés terén 2.</t>
  </si>
  <si>
    <t>RVPTM10</t>
  </si>
  <si>
    <t>Kockázatkezelést támogató alkalmazások 1.</t>
  </si>
  <si>
    <t>RVPTM11</t>
  </si>
  <si>
    <t>Kockázatkezelést támogató alkalmazások 2.</t>
  </si>
  <si>
    <t>RVPTM13</t>
  </si>
  <si>
    <t>Kockázatkezelés, értékelés</t>
  </si>
  <si>
    <t>RVPTM12</t>
  </si>
  <si>
    <t>Ellenőrzési szakismeretek</t>
  </si>
  <si>
    <t>RBGVM11</t>
  </si>
  <si>
    <t xml:space="preserve">Bűnelemzési ismeretek </t>
  </si>
  <si>
    <t>RBGVM10</t>
  </si>
  <si>
    <t>Kockázatelemzés a rendőrség bűnügyi tevékenységében</t>
  </si>
  <si>
    <t>3/B</t>
  </si>
  <si>
    <t>4/B.</t>
  </si>
  <si>
    <t>3/C</t>
  </si>
  <si>
    <t>4/C</t>
  </si>
  <si>
    <t>3/D</t>
  </si>
  <si>
    <t>4/D</t>
  </si>
  <si>
    <t>CSAPATSZOLGÁLATI SPECIALIZÁCIÓ</t>
  </si>
  <si>
    <t>SZERVEZETT BŰNÖZÉS ELLENI SPECIALIZÁCIÓ</t>
  </si>
  <si>
    <t>RBGVM20</t>
  </si>
  <si>
    <t>A szervezett bűnözés története</t>
  </si>
  <si>
    <t>RBGVM19</t>
  </si>
  <si>
    <t>A szervezett bűnözés társadalomtudományi megközelítése</t>
  </si>
  <si>
    <t>RBGVM16</t>
  </si>
  <si>
    <t>A szervezett bűnözés elleni harc jogi keretei</t>
  </si>
  <si>
    <t>RBGVM14</t>
  </si>
  <si>
    <t>A szervezett bűnözés elleni harc bűnelemzési támogatása 1.</t>
  </si>
  <si>
    <t>RBGVM15</t>
  </si>
  <si>
    <t>A szervezett bűnözés elleni harc bűnelemzési támogatása 2.</t>
  </si>
  <si>
    <t>RBGVM12</t>
  </si>
  <si>
    <t>A felderítés módszertana 1.</t>
  </si>
  <si>
    <t>RBGVM13</t>
  </si>
  <si>
    <t xml:space="preserve">A felderítés módszertana 2. </t>
  </si>
  <si>
    <t>RKRIM02</t>
  </si>
  <si>
    <t xml:space="preserve">A szervezett bűnözés kriminalisztikája 1. </t>
  </si>
  <si>
    <t>RBGVM18</t>
  </si>
  <si>
    <t>A szervezett bűnözés kriminalisztikája 2.</t>
  </si>
  <si>
    <t>RBGVM17</t>
  </si>
  <si>
    <t xml:space="preserve">A szervezett bűnözés gazdasági háttere </t>
  </si>
  <si>
    <t>3/E</t>
  </si>
  <si>
    <t>4/E</t>
  </si>
  <si>
    <t>INTEGRÁLT HATÁRIGAZGATÁSI SPECIALIZÁCIÓ</t>
  </si>
  <si>
    <t>RHRTM51</t>
  </si>
  <si>
    <t xml:space="preserve">A határellenőrzés fejlődésének története  </t>
  </si>
  <si>
    <t>RHRTM52</t>
  </si>
  <si>
    <t>RHRTM53</t>
  </si>
  <si>
    <t xml:space="preserve">Modern technológiák alkalmazása a határellenőrzésben és a pályázati tevékenység </t>
  </si>
  <si>
    <t>RHRTM54</t>
  </si>
  <si>
    <t>Határrendészeti bűnügyi ismeretek sajátosságai</t>
  </si>
  <si>
    <t>RHRTM55</t>
  </si>
  <si>
    <t>A határrendészeti vezetési gyakorlatok előkészítése és vezetése</t>
  </si>
  <si>
    <t>RHRTM56</t>
  </si>
  <si>
    <t>RBATM03</t>
  </si>
  <si>
    <t xml:space="preserve">Külföldiek igazgatása </t>
  </si>
  <si>
    <t>RVPTM14</t>
  </si>
  <si>
    <t>Integrált vámigazgatás a határon</t>
  </si>
  <si>
    <t>RVPTM15</t>
  </si>
  <si>
    <t xml:space="preserve">Modern eszközök a vámellenőrzésben </t>
  </si>
  <si>
    <t>3/F</t>
  </si>
  <si>
    <t>4/F</t>
  </si>
  <si>
    <t>RENDÉSZET ELMÉLETI SPECIALIZÁCIÓ</t>
  </si>
  <si>
    <t>Vezetés- és szervezéselm., rendészeti tev. vez. 2</t>
  </si>
  <si>
    <t>Vezetés- és szervezéselm., rendészeti tev. vez.1</t>
  </si>
  <si>
    <t>Vezetés- és szervezéselm., rendészeti tev. vez. 3</t>
  </si>
  <si>
    <t>Vezetés- és szervezéselm., rendészeti tev. vez.2</t>
  </si>
  <si>
    <t>Információforrások a kockézatkezelés terén 1.</t>
  </si>
  <si>
    <t xml:space="preserve">Információforrások a kockázatkezelés terén 2. </t>
  </si>
  <si>
    <t xml:space="preserve">Kockázatkezelés támogató alkalmazások 2. </t>
  </si>
  <si>
    <t xml:space="preserve">Kockázatkezelés támogató alkalmazások 1. </t>
  </si>
  <si>
    <t>Projektmenedzsment</t>
  </si>
  <si>
    <t>Kiberbiztonság</t>
  </si>
  <si>
    <t>Vezetői készségfejlesztés (tréning) 1.</t>
  </si>
  <si>
    <t>Vezetői készségfejlesztés (tréning) 2.</t>
  </si>
  <si>
    <r>
      <t>A gyermekkor és az időskor kriminológiája</t>
    </r>
    <r>
      <rPr>
        <sz val="10"/>
        <rFont val="Times New Roman"/>
        <family val="1"/>
        <charset val="238"/>
      </rPr>
      <t xml:space="preserve"> </t>
    </r>
  </si>
  <si>
    <t xml:space="preserve">A határellenőrzés megszervezésének elvei és gyakorlata </t>
  </si>
  <si>
    <t>Tömegrendezvények biztosításának jogi háttere</t>
  </si>
  <si>
    <t xml:space="preserve">Rendőri, bűnügyi és gv. szervek időszerű feladatai </t>
  </si>
  <si>
    <t xml:space="preserve">Rendőri, bűnügyi és gv. szervek felsőszintű irányítása </t>
  </si>
  <si>
    <t>Tudományos kutatásmódszertan</t>
  </si>
  <si>
    <t>Nemzetközi összehasonlító szervezettan</t>
  </si>
  <si>
    <t>Bűnmegelőzés elmélete és gyakorlata</t>
  </si>
  <si>
    <t>RHRTM57</t>
  </si>
  <si>
    <t>A külföldiek ellenőrzésének elmélete és gyakorlata</t>
  </si>
  <si>
    <t>RRMTM04</t>
  </si>
  <si>
    <t>RRVTB01</t>
  </si>
  <si>
    <t>Kockázatkezelés</t>
  </si>
  <si>
    <t>RVTM09</t>
  </si>
  <si>
    <t>Vezetés- és szervezés elmélet</t>
  </si>
  <si>
    <r>
      <t>Kockázatkezelés az EU-ban.</t>
    </r>
    <r>
      <rPr>
        <sz val="12"/>
        <rFont val="Times New Roman"/>
        <family val="1"/>
        <charset val="238"/>
      </rPr>
      <t> </t>
    </r>
  </si>
  <si>
    <r>
      <t>Információforrások a kockázatkezelés terén 2</t>
    </r>
    <r>
      <rPr>
        <sz val="12"/>
        <rFont val="Times New Roman"/>
        <family val="1"/>
        <charset val="238"/>
      </rPr>
      <t xml:space="preserve"> . </t>
    </r>
  </si>
  <si>
    <t>Vezetői készségfejlesztés 1.</t>
  </si>
  <si>
    <t xml:space="preserve">RRMTM04 </t>
  </si>
  <si>
    <t>Vezetői készségfejlesztés 2.</t>
  </si>
  <si>
    <t>Biztonsági tanulmányok</t>
  </si>
  <si>
    <t>RTNBTM007</t>
  </si>
  <si>
    <t>7A</t>
  </si>
  <si>
    <t>Záróvizsga ?</t>
  </si>
  <si>
    <t xml:space="preserve">A nem magyar állampolgárok ellenőrzésének elmélete és gyakorlata  a schengeni térségben </t>
  </si>
  <si>
    <t>TÁRGYFELELŐS SZERVEZETI EGYSÉG</t>
  </si>
  <si>
    <t>TÁRGYFELELŐS SZEMÉLY</t>
  </si>
  <si>
    <t>Rendészetelméleti és -történeti Tanszék</t>
  </si>
  <si>
    <t>Kriminológiai Tanszék</t>
  </si>
  <si>
    <t>Prof. Dr. Barabás Andrea Tünde</t>
  </si>
  <si>
    <t>Dr. habil Balla Zoltán</t>
  </si>
  <si>
    <t>ÁNTK - Emberi Erőforrás Tanszék</t>
  </si>
  <si>
    <t>Dr. habil Hazafi Zoltán</t>
  </si>
  <si>
    <t>Polgári Nemzetbiztonsági Tanszék</t>
  </si>
  <si>
    <t>Dr. Dobák Imre</t>
  </si>
  <si>
    <t>Rendészeti Magatartástudományi Tanszék</t>
  </si>
  <si>
    <t>Dr. Molnár Katalin</t>
  </si>
  <si>
    <t>Prof. Dr. Sallai János</t>
  </si>
  <si>
    <t>Bűnügyi, Gazdaságvédelmi és Kiberbűnözés Elleni Tanszék</t>
  </si>
  <si>
    <t>ÁNTK - Nemzetközi Biztonsági Tanulmányok Tanszék</t>
  </si>
  <si>
    <t>Dr. habil Remek Éva</t>
  </si>
  <si>
    <t>Dr. Hegedűs Judit</t>
  </si>
  <si>
    <t>Büntetőjogi Tanszék</t>
  </si>
  <si>
    <t>Rendészeti Vezetéstudományi Tanszék</t>
  </si>
  <si>
    <t>Prof. Dr. Kovács Gábor</t>
  </si>
  <si>
    <t>Határrendészeti Tanszék</t>
  </si>
  <si>
    <t>Dr. Balla József</t>
  </si>
  <si>
    <t>Dr. Nyeste Péter</t>
  </si>
  <si>
    <t>Közbiztonsági Tanszék</t>
  </si>
  <si>
    <t>Dr. Tihanyi Miklós</t>
  </si>
  <si>
    <t>Dr. Major Róbert</t>
  </si>
  <si>
    <t>Kriminálpszichológiai Tanszék</t>
  </si>
  <si>
    <t>Dr. Fogarasi Mihály</t>
  </si>
  <si>
    <t>Dr. Szendrei Ferenc</t>
  </si>
  <si>
    <t>Katasztrófavédelmi Műveleti Tanszék</t>
  </si>
  <si>
    <t>Kirovné Dr. Rácz Réka Magdolna</t>
  </si>
  <si>
    <t>Katasztrófavédelmi Intézet</t>
  </si>
  <si>
    <t>Dr. Ambrusz József</t>
  </si>
  <si>
    <t>Vám- és Pénzügyőr Tanszék</t>
  </si>
  <si>
    <t>Dr. Csaba Zágon</t>
  </si>
  <si>
    <t>Dr. Szabó Andrea</t>
  </si>
  <si>
    <t>Büntetés-végrehajtási Tanszék</t>
  </si>
  <si>
    <t xml:space="preserve">Idegennyelvi és Szanyelvi Lektorátus </t>
  </si>
  <si>
    <t>Dr. Borszéki Judit</t>
  </si>
  <si>
    <t>Dr. Nagy Zoltán András</t>
  </si>
  <si>
    <t>Dr. Mészáros Bence</t>
  </si>
  <si>
    <t>Rendészeti Magatartástudományi Tansék</t>
  </si>
  <si>
    <t>Dr. Deák József</t>
  </si>
  <si>
    <t>Magánbiztonsági és Önkormányzati Rendészeti Tanszék</t>
  </si>
  <si>
    <t>Dr. Christián László</t>
  </si>
  <si>
    <t>Bevándorlási Tanszék</t>
  </si>
  <si>
    <t>Dr. Hautzinger Zoltán</t>
  </si>
  <si>
    <t>Dr. Buzás Gábor</t>
  </si>
  <si>
    <t xml:space="preserve">részidős képzésben, levelező munkarend szerint  tanuló hallgatók részére </t>
  </si>
  <si>
    <t>részidős képzésben, levelező munkarend szerint  tanuló hallgatók részére</t>
  </si>
  <si>
    <t>RRVTM91</t>
  </si>
  <si>
    <t>Komplex záróvizsga (rendészet elméleti sp.)</t>
  </si>
  <si>
    <t>RRVTM92</t>
  </si>
  <si>
    <t>Komplex záróvizsga (csapatszolg. sp)</t>
  </si>
  <si>
    <t>RRVTM93</t>
  </si>
  <si>
    <t>Komplex záróvizsga (értékelő-elemző sp.)</t>
  </si>
  <si>
    <t>RRVTM94</t>
  </si>
  <si>
    <t>Komplex záróvizsga (szervezett bűn.ell. sp.)</t>
  </si>
  <si>
    <t>RRVTM95</t>
  </si>
  <si>
    <t>Komplex záróvizsga (integrált határigazgatás sp.)</t>
  </si>
  <si>
    <t>érvényes 2023/2024-es tanévtől felmenő rendszerben,</t>
  </si>
  <si>
    <t>Dr. Nemessányiné Dr. Chronowski Nóra</t>
  </si>
  <si>
    <t>Dr. Pallo József</t>
  </si>
  <si>
    <t>Igazgatásrendészeti és Nemzetközi Rendészeti Tanszék</t>
  </si>
  <si>
    <t>Dr. Varga Ferenc</t>
  </si>
  <si>
    <t>Prof Dr. Polt Péter</t>
  </si>
  <si>
    <t>Dr. Kovács Tamás</t>
  </si>
  <si>
    <t>Dr. Gyaraki Réka</t>
  </si>
  <si>
    <t>Dr. Fekete Márta</t>
  </si>
  <si>
    <t>Dr. Kovács István</t>
  </si>
  <si>
    <t>Németh Gábor</t>
  </si>
  <si>
    <t>Krimináltaktikai Tanszék</t>
  </si>
  <si>
    <t xml:space="preserve"> RBGVM25</t>
  </si>
  <si>
    <t>RHRTM04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</si>
</sst>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 Narrow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6"/>
      <name val="Arial Narrow"/>
      <family val="2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Narrow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rgb="FFFF0000"/>
      <name val="Arial Narrow"/>
      <family val="2"/>
      <charset val="238"/>
    </font>
    <font>
      <b/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0" fontId="15" fillId="0" borderId="0"/>
  </cellStyleXfs>
  <cellXfs count="422">
    <xf numFmtId="0" fontId="0" fillId="0" borderId="0" xfId="0"/>
    <xf numFmtId="0" fontId="15" fillId="0" borderId="0" xfId="38"/>
    <xf numFmtId="0" fontId="15" fillId="0" borderId="0" xfId="38" applyFill="1"/>
    <xf numFmtId="0" fontId="25" fillId="0" borderId="0" xfId="38" applyFont="1" applyFill="1" applyBorder="1" applyAlignment="1">
      <alignment horizontal="left"/>
    </xf>
    <xf numFmtId="0" fontId="15" fillId="0" borderId="0" xfId="38" applyBorder="1"/>
    <xf numFmtId="0" fontId="15" fillId="0" borderId="0" xfId="38" applyFill="1" applyBorder="1"/>
    <xf numFmtId="0" fontId="27" fillId="0" borderId="0" xfId="38" applyFont="1" applyFill="1" applyBorder="1"/>
    <xf numFmtId="0" fontId="25" fillId="0" borderId="0" xfId="38" applyFont="1" applyFill="1" applyAlignment="1">
      <alignment horizontal="left"/>
    </xf>
    <xf numFmtId="0" fontId="25" fillId="0" borderId="0" xfId="38" applyFont="1" applyAlignment="1">
      <alignment horizontal="left"/>
    </xf>
    <xf numFmtId="1" fontId="25" fillId="0" borderId="10" xfId="38" applyNumberFormat="1" applyFont="1" applyFill="1" applyBorder="1" applyAlignment="1" applyProtection="1">
      <alignment horizontal="center"/>
      <protection locked="0"/>
    </xf>
    <xf numFmtId="1" fontId="25" fillId="0" borderId="11" xfId="38" applyNumberFormat="1" applyFont="1" applyFill="1" applyBorder="1" applyAlignment="1" applyProtection="1">
      <alignment horizontal="center"/>
      <protection locked="0"/>
    </xf>
    <xf numFmtId="0" fontId="26" fillId="0" borderId="10" xfId="38" applyFont="1" applyFill="1" applyBorder="1" applyAlignment="1" applyProtection="1">
      <alignment horizontal="center"/>
      <protection locked="0"/>
    </xf>
    <xf numFmtId="1" fontId="25" fillId="0" borderId="12" xfId="38" applyNumberFormat="1" applyFont="1" applyFill="1" applyBorder="1" applyAlignment="1" applyProtection="1">
      <alignment horizontal="center"/>
      <protection locked="0"/>
    </xf>
    <xf numFmtId="1" fontId="25" fillId="0" borderId="14" xfId="38" applyNumberFormat="1" applyFont="1" applyFill="1" applyBorder="1" applyAlignment="1" applyProtection="1">
      <alignment horizontal="center"/>
      <protection locked="0"/>
    </xf>
    <xf numFmtId="0" fontId="26" fillId="0" borderId="13" xfId="38" applyFont="1" applyFill="1" applyBorder="1" applyAlignment="1" applyProtection="1">
      <alignment horizontal="center"/>
      <protection locked="0"/>
    </xf>
    <xf numFmtId="0" fontId="33" fillId="0" borderId="0" xfId="38" applyFont="1"/>
    <xf numFmtId="0" fontId="25" fillId="0" borderId="15" xfId="38" applyFont="1" applyFill="1" applyBorder="1" applyAlignment="1" applyProtection="1">
      <protection locked="0"/>
    </xf>
    <xf numFmtId="0" fontId="26" fillId="0" borderId="16" xfId="38" applyFont="1" applyFill="1" applyBorder="1" applyAlignment="1" applyProtection="1">
      <alignment horizontal="center"/>
      <protection locked="0"/>
    </xf>
    <xf numFmtId="1" fontId="25" fillId="0" borderId="16" xfId="38" applyNumberFormat="1" applyFont="1" applyFill="1" applyBorder="1" applyAlignment="1" applyProtection="1">
      <alignment horizontal="center"/>
      <protection locked="0"/>
    </xf>
    <xf numFmtId="0" fontId="25" fillId="0" borderId="17" xfId="38" applyFont="1" applyFill="1" applyBorder="1" applyAlignment="1" applyProtection="1">
      <alignment horizontal="left"/>
      <protection locked="0"/>
    </xf>
    <xf numFmtId="0" fontId="25" fillId="0" borderId="15" xfId="38" applyFont="1" applyFill="1" applyBorder="1" applyProtection="1">
      <protection locked="0"/>
    </xf>
    <xf numFmtId="0" fontId="25" fillId="24" borderId="10" xfId="38" applyFont="1" applyFill="1" applyBorder="1" applyProtection="1"/>
    <xf numFmtId="0" fontId="25" fillId="24" borderId="18" xfId="38" applyFont="1" applyFill="1" applyBorder="1" applyAlignment="1" applyProtection="1">
      <alignment horizontal="left"/>
    </xf>
    <xf numFmtId="0" fontId="25" fillId="24" borderId="19" xfId="38" applyFont="1" applyFill="1" applyBorder="1" applyAlignment="1" applyProtection="1">
      <alignment horizontal="left" vertical="center" wrapText="1"/>
    </xf>
    <xf numFmtId="0" fontId="24" fillId="24" borderId="20" xfId="38" applyFont="1" applyFill="1" applyBorder="1" applyAlignment="1" applyProtection="1">
      <alignment horizontal="center" textRotation="90" wrapText="1"/>
    </xf>
    <xf numFmtId="0" fontId="32" fillId="24" borderId="21" xfId="38" applyFont="1" applyFill="1" applyBorder="1" applyProtection="1"/>
    <xf numFmtId="0" fontId="28" fillId="24" borderId="22" xfId="38" applyFont="1" applyFill="1" applyBorder="1" applyAlignment="1" applyProtection="1">
      <alignment horizontal="center"/>
    </xf>
    <xf numFmtId="0" fontId="25" fillId="24" borderId="23" xfId="38" applyFont="1" applyFill="1" applyBorder="1" applyAlignment="1" applyProtection="1">
      <alignment horizontal="center"/>
    </xf>
    <xf numFmtId="1" fontId="25" fillId="24" borderId="23" xfId="38" applyNumberFormat="1" applyFont="1" applyFill="1" applyBorder="1" applyAlignment="1" applyProtection="1">
      <alignment horizontal="center"/>
    </xf>
    <xf numFmtId="0" fontId="25" fillId="24" borderId="24" xfId="38" applyFont="1" applyFill="1" applyBorder="1" applyAlignment="1" applyProtection="1">
      <alignment horizontal="center"/>
    </xf>
    <xf numFmtId="0" fontId="25" fillId="24" borderId="24" xfId="38" applyFont="1" applyFill="1" applyBorder="1" applyAlignment="1" applyProtection="1">
      <alignment horizontal="center" vertical="center" shrinkToFit="1"/>
    </xf>
    <xf numFmtId="0" fontId="32" fillId="24" borderId="25" xfId="38" applyFont="1" applyFill="1" applyBorder="1" applyAlignment="1" applyProtection="1">
      <alignment horizontal="left"/>
    </xf>
    <xf numFmtId="0" fontId="32" fillId="24" borderId="26" xfId="38" applyFont="1" applyFill="1" applyBorder="1" applyProtection="1"/>
    <xf numFmtId="1" fontId="28" fillId="24" borderId="20" xfId="38" applyNumberFormat="1" applyFont="1" applyFill="1" applyBorder="1" applyAlignment="1" applyProtection="1">
      <alignment horizontal="center"/>
    </xf>
    <xf numFmtId="1" fontId="28" fillId="24" borderId="26" xfId="38" applyNumberFormat="1" applyFont="1" applyFill="1" applyBorder="1" applyAlignment="1" applyProtection="1">
      <alignment horizontal="center"/>
    </xf>
    <xf numFmtId="0" fontId="26" fillId="24" borderId="10" xfId="38" applyFont="1" applyFill="1" applyBorder="1" applyAlignment="1" applyProtection="1">
      <alignment horizontal="center"/>
    </xf>
    <xf numFmtId="0" fontId="28" fillId="24" borderId="20" xfId="38" applyFont="1" applyFill="1" applyBorder="1" applyAlignment="1" applyProtection="1">
      <alignment horizontal="center"/>
    </xf>
    <xf numFmtId="0" fontId="32" fillId="24" borderId="27" xfId="38" applyFont="1" applyFill="1" applyBorder="1" applyAlignment="1" applyProtection="1">
      <alignment horizontal="center"/>
    </xf>
    <xf numFmtId="0" fontId="28" fillId="24" borderId="28" xfId="38" applyFont="1" applyFill="1" applyBorder="1" applyAlignment="1" applyProtection="1">
      <alignment horizontal="center"/>
    </xf>
    <xf numFmtId="0" fontId="22" fillId="24" borderId="19" xfId="38" applyFont="1" applyFill="1" applyBorder="1" applyAlignment="1" applyProtection="1">
      <alignment horizontal="center"/>
    </xf>
    <xf numFmtId="0" fontId="26" fillId="24" borderId="30" xfId="38" applyFont="1" applyFill="1" applyBorder="1" applyProtection="1"/>
    <xf numFmtId="0" fontId="22" fillId="24" borderId="0" xfId="38" applyFont="1" applyFill="1" applyBorder="1" applyAlignment="1" applyProtection="1">
      <alignment horizontal="center"/>
    </xf>
    <xf numFmtId="0" fontId="25" fillId="24" borderId="30" xfId="38" applyFont="1" applyFill="1" applyBorder="1" applyAlignment="1" applyProtection="1">
      <alignment horizontal="center"/>
    </xf>
    <xf numFmtId="0" fontId="25" fillId="24" borderId="31" xfId="38" applyFont="1" applyFill="1" applyBorder="1" applyAlignment="1" applyProtection="1">
      <alignment horizontal="left" vertical="center" wrapText="1"/>
    </xf>
    <xf numFmtId="0" fontId="25" fillId="24" borderId="32" xfId="38" applyFont="1" applyFill="1" applyBorder="1" applyAlignment="1" applyProtection="1">
      <alignment horizontal="center"/>
    </xf>
    <xf numFmtId="1" fontId="23" fillId="24" borderId="33" xfId="38" applyNumberFormat="1" applyFont="1" applyFill="1" applyBorder="1" applyAlignment="1" applyProtection="1">
      <alignment horizontal="center"/>
    </xf>
    <xf numFmtId="1" fontId="23" fillId="24" borderId="32" xfId="38" applyNumberFormat="1" applyFont="1" applyFill="1" applyBorder="1" applyAlignment="1" applyProtection="1">
      <alignment horizontal="center"/>
    </xf>
    <xf numFmtId="0" fontId="26" fillId="24" borderId="34" xfId="38" applyFont="1" applyFill="1" applyBorder="1" applyAlignment="1" applyProtection="1">
      <alignment horizontal="center"/>
    </xf>
    <xf numFmtId="1" fontId="23" fillId="24" borderId="35" xfId="38" applyNumberFormat="1" applyFont="1" applyFill="1" applyBorder="1" applyAlignment="1" applyProtection="1">
      <alignment horizontal="center"/>
    </xf>
    <xf numFmtId="0" fontId="26" fillId="24" borderId="36" xfId="38" applyFont="1" applyFill="1" applyBorder="1" applyAlignment="1" applyProtection="1">
      <alignment horizontal="center"/>
    </xf>
    <xf numFmtId="0" fontId="22" fillId="24" borderId="37" xfId="38" applyFont="1" applyFill="1" applyBorder="1" applyAlignment="1" applyProtection="1">
      <alignment horizontal="center"/>
    </xf>
    <xf numFmtId="0" fontId="26" fillId="24" borderId="38" xfId="38" applyFont="1" applyFill="1" applyBorder="1" applyProtection="1"/>
    <xf numFmtId="1" fontId="28" fillId="25" borderId="32" xfId="38" applyNumberFormat="1" applyFont="1" applyFill="1" applyBorder="1" applyAlignment="1" applyProtection="1">
      <alignment horizontal="center"/>
    </xf>
    <xf numFmtId="0" fontId="28" fillId="25" borderId="45" xfId="38" applyFont="1" applyFill="1" applyBorder="1" applyAlignment="1" applyProtection="1">
      <alignment horizontal="center"/>
    </xf>
    <xf numFmtId="0" fontId="28" fillId="24" borderId="19" xfId="38" applyFont="1" applyFill="1" applyBorder="1" applyAlignment="1" applyProtection="1">
      <alignment horizontal="center"/>
    </xf>
    <xf numFmtId="1" fontId="28" fillId="24" borderId="50" xfId="38" applyNumberFormat="1" applyFont="1" applyFill="1" applyBorder="1" applyAlignment="1" applyProtection="1">
      <alignment horizontal="center"/>
    </xf>
    <xf numFmtId="1" fontId="28" fillId="24" borderId="45" xfId="38" applyNumberFormat="1" applyFont="1" applyFill="1" applyBorder="1" applyAlignment="1" applyProtection="1">
      <alignment horizontal="center"/>
    </xf>
    <xf numFmtId="0" fontId="28" fillId="24" borderId="45" xfId="38" applyFont="1" applyFill="1" applyBorder="1" applyProtection="1"/>
    <xf numFmtId="0" fontId="23" fillId="24" borderId="51" xfId="38" applyFont="1" applyFill="1" applyBorder="1" applyAlignment="1" applyProtection="1">
      <alignment horizontal="center"/>
    </xf>
    <xf numFmtId="0" fontId="23" fillId="24" borderId="52" xfId="38" applyFont="1" applyFill="1" applyBorder="1" applyAlignment="1" applyProtection="1">
      <alignment horizontal="center"/>
    </xf>
    <xf numFmtId="1" fontId="25" fillId="0" borderId="57" xfId="38" applyNumberFormat="1" applyFont="1" applyFill="1" applyBorder="1" applyAlignment="1" applyProtection="1">
      <alignment horizontal="center"/>
      <protection locked="0"/>
    </xf>
    <xf numFmtId="1" fontId="25" fillId="24" borderId="13" xfId="38" applyNumberFormat="1" applyFont="1" applyFill="1" applyBorder="1" applyAlignment="1" applyProtection="1">
      <alignment horizontal="center"/>
    </xf>
    <xf numFmtId="0" fontId="26" fillId="0" borderId="58" xfId="38" applyFont="1" applyFill="1" applyBorder="1" applyAlignment="1" applyProtection="1">
      <alignment horizontal="center"/>
      <protection locked="0"/>
    </xf>
    <xf numFmtId="1" fontId="28" fillId="24" borderId="0" xfId="38" applyNumberFormat="1" applyFont="1" applyFill="1" applyBorder="1" applyAlignment="1" applyProtection="1">
      <alignment horizontal="center"/>
    </xf>
    <xf numFmtId="0" fontId="28" fillId="24" borderId="41" xfId="38" applyFont="1" applyFill="1" applyBorder="1" applyProtection="1"/>
    <xf numFmtId="1" fontId="25" fillId="24" borderId="59" xfId="38" applyNumberFormat="1" applyFont="1" applyFill="1" applyBorder="1" applyAlignment="1" applyProtection="1">
      <alignment horizontal="center"/>
    </xf>
    <xf numFmtId="1" fontId="25" fillId="24" borderId="35" xfId="38" applyNumberFormat="1" applyFont="1" applyFill="1" applyBorder="1" applyAlignment="1" applyProtection="1">
      <alignment horizontal="center"/>
    </xf>
    <xf numFmtId="0" fontId="32" fillId="25" borderId="60" xfId="38" applyFont="1" applyFill="1" applyBorder="1" applyAlignment="1" applyProtection="1">
      <alignment horizontal="left"/>
    </xf>
    <xf numFmtId="0" fontId="32" fillId="25" borderId="47" xfId="38" applyFont="1" applyFill="1" applyBorder="1" applyProtection="1"/>
    <xf numFmtId="0" fontId="32" fillId="25" borderId="31" xfId="38" applyFont="1" applyFill="1" applyBorder="1" applyAlignment="1" applyProtection="1">
      <alignment horizontal="left"/>
    </xf>
    <xf numFmtId="0" fontId="32" fillId="25" borderId="32" xfId="38" applyFont="1" applyFill="1" applyBorder="1" applyProtection="1"/>
    <xf numFmtId="0" fontId="28" fillId="25" borderId="61" xfId="38" applyFont="1" applyFill="1" applyBorder="1" applyAlignment="1" applyProtection="1">
      <alignment horizontal="center"/>
    </xf>
    <xf numFmtId="1" fontId="28" fillId="25" borderId="33" xfId="38" applyNumberFormat="1" applyFont="1" applyFill="1" applyBorder="1" applyAlignment="1" applyProtection="1">
      <alignment horizontal="center"/>
    </xf>
    <xf numFmtId="1" fontId="28" fillId="25" borderId="34" xfId="38" applyNumberFormat="1" applyFont="1" applyFill="1" applyBorder="1" applyAlignment="1" applyProtection="1">
      <alignment horizontal="center"/>
    </xf>
    <xf numFmtId="0" fontId="32" fillId="25" borderId="34" xfId="38" applyFont="1" applyFill="1" applyBorder="1" applyAlignment="1" applyProtection="1">
      <alignment horizontal="center"/>
    </xf>
    <xf numFmtId="1" fontId="28" fillId="25" borderId="62" xfId="38" applyNumberFormat="1" applyFont="1" applyFill="1" applyBorder="1" applyAlignment="1" applyProtection="1">
      <alignment horizontal="center"/>
    </xf>
    <xf numFmtId="0" fontId="24" fillId="24" borderId="12" xfId="38" applyFont="1" applyFill="1" applyBorder="1" applyAlignment="1" applyProtection="1">
      <alignment horizontal="center" vertical="center"/>
    </xf>
    <xf numFmtId="0" fontId="25" fillId="24" borderId="63" xfId="38" applyFont="1" applyFill="1" applyBorder="1" applyAlignment="1" applyProtection="1">
      <alignment horizontal="center" vertical="center" shrinkToFit="1"/>
    </xf>
    <xf numFmtId="1" fontId="25" fillId="24" borderId="31" xfId="38" applyNumberFormat="1" applyFont="1" applyFill="1" applyBorder="1" applyAlignment="1" applyProtection="1">
      <alignment horizontal="center"/>
    </xf>
    <xf numFmtId="0" fontId="25" fillId="24" borderId="62" xfId="38" applyFont="1" applyFill="1" applyBorder="1" applyAlignment="1" applyProtection="1">
      <alignment horizontal="center" vertical="center" shrinkToFit="1"/>
    </xf>
    <xf numFmtId="0" fontId="25" fillId="24" borderId="63" xfId="38" applyFont="1" applyFill="1" applyBorder="1" applyAlignment="1" applyProtection="1">
      <alignment horizontal="center"/>
    </xf>
    <xf numFmtId="0" fontId="25" fillId="24" borderId="65" xfId="38" applyFont="1" applyFill="1" applyBorder="1" applyAlignment="1" applyProtection="1">
      <alignment horizontal="center"/>
    </xf>
    <xf numFmtId="0" fontId="25" fillId="24" borderId="62" xfId="38" applyFont="1" applyFill="1" applyBorder="1" applyAlignment="1" applyProtection="1">
      <alignment horizontal="center"/>
    </xf>
    <xf numFmtId="0" fontId="15" fillId="0" borderId="0" xfId="39"/>
    <xf numFmtId="0" fontId="29" fillId="0" borderId="0" xfId="39" applyFont="1"/>
    <xf numFmtId="0" fontId="25" fillId="24" borderId="11" xfId="38" applyFont="1" applyFill="1" applyBorder="1" applyProtection="1"/>
    <xf numFmtId="1" fontId="25" fillId="24" borderId="57" xfId="38" applyNumberFormat="1" applyFont="1" applyFill="1" applyBorder="1" applyAlignment="1" applyProtection="1">
      <alignment horizontal="center"/>
    </xf>
    <xf numFmtId="1" fontId="25" fillId="24" borderId="15" xfId="38" applyNumberFormat="1" applyFont="1" applyFill="1" applyBorder="1" applyAlignment="1" applyProtection="1">
      <alignment horizontal="center"/>
    </xf>
    <xf numFmtId="0" fontId="15" fillId="24" borderId="15" xfId="38" applyFill="1" applyBorder="1" applyProtection="1"/>
    <xf numFmtId="0" fontId="15" fillId="24" borderId="66" xfId="38" applyFill="1" applyBorder="1" applyProtection="1"/>
    <xf numFmtId="0" fontId="24" fillId="24" borderId="18" xfId="38" applyFont="1" applyFill="1" applyBorder="1" applyAlignment="1" applyProtection="1">
      <alignment horizontal="center" vertical="center"/>
    </xf>
    <xf numFmtId="0" fontId="24" fillId="24" borderId="25" xfId="38" applyFont="1" applyFill="1" applyBorder="1" applyAlignment="1" applyProtection="1">
      <alignment horizontal="center" textRotation="90" wrapText="1"/>
    </xf>
    <xf numFmtId="1" fontId="28" fillId="24" borderId="43" xfId="38" applyNumberFormat="1" applyFont="1" applyFill="1" applyBorder="1" applyAlignment="1" applyProtection="1">
      <alignment horizontal="center"/>
    </xf>
    <xf numFmtId="1" fontId="25" fillId="24" borderId="18" xfId="38" applyNumberFormat="1" applyFont="1" applyFill="1" applyBorder="1" applyAlignment="1" applyProtection="1">
      <alignment horizontal="center"/>
    </xf>
    <xf numFmtId="1" fontId="25" fillId="24" borderId="68" xfId="38" applyNumberFormat="1" applyFont="1" applyFill="1" applyBorder="1" applyAlignment="1" applyProtection="1">
      <alignment horizontal="center"/>
    </xf>
    <xf numFmtId="1" fontId="25" fillId="0" borderId="70" xfId="38" applyNumberFormat="1" applyFont="1" applyFill="1" applyBorder="1" applyAlignment="1" applyProtection="1">
      <alignment horizontal="center"/>
      <protection locked="0"/>
    </xf>
    <xf numFmtId="0" fontId="15" fillId="24" borderId="71" xfId="38" applyFill="1" applyBorder="1" applyProtection="1"/>
    <xf numFmtId="0" fontId="15" fillId="24" borderId="72" xfId="38" applyFill="1" applyBorder="1" applyProtection="1"/>
    <xf numFmtId="0" fontId="15" fillId="24" borderId="73" xfId="38" applyFill="1" applyBorder="1" applyProtection="1"/>
    <xf numFmtId="0" fontId="26" fillId="24" borderId="74" xfId="38" applyFont="1" applyFill="1" applyBorder="1" applyProtection="1"/>
    <xf numFmtId="0" fontId="23" fillId="24" borderId="75" xfId="38" applyFont="1" applyFill="1" applyBorder="1" applyAlignment="1" applyProtection="1">
      <alignment horizontal="center"/>
    </xf>
    <xf numFmtId="0" fontId="15" fillId="24" borderId="76" xfId="38" applyFill="1" applyBorder="1" applyProtection="1"/>
    <xf numFmtId="0" fontId="15" fillId="24" borderId="77" xfId="38" applyFill="1" applyBorder="1" applyProtection="1"/>
    <xf numFmtId="0" fontId="15" fillId="24" borderId="78" xfId="38" applyFill="1" applyBorder="1" applyProtection="1"/>
    <xf numFmtId="0" fontId="15" fillId="24" borderId="79" xfId="38" applyFill="1" applyBorder="1" applyProtection="1"/>
    <xf numFmtId="0" fontId="0" fillId="24" borderId="80" xfId="0" applyFill="1" applyBorder="1" applyAlignment="1">
      <alignment horizontal="center" vertical="center" wrapText="1"/>
    </xf>
    <xf numFmtId="0" fontId="0" fillId="24" borderId="81" xfId="0" applyFill="1" applyBorder="1" applyAlignment="1">
      <alignment horizontal="center" vertical="center" wrapText="1"/>
    </xf>
    <xf numFmtId="0" fontId="0" fillId="24" borderId="82" xfId="0" applyFill="1" applyBorder="1" applyAlignment="1">
      <alignment horizontal="center" vertical="center" wrapText="1"/>
    </xf>
    <xf numFmtId="0" fontId="32" fillId="24" borderId="41" xfId="38" applyFont="1" applyFill="1" applyBorder="1" applyAlignment="1" applyProtection="1">
      <alignment horizontal="center"/>
    </xf>
    <xf numFmtId="0" fontId="32" fillId="24" borderId="85" xfId="38" applyFont="1" applyFill="1" applyBorder="1" applyProtection="1"/>
    <xf numFmtId="0" fontId="32" fillId="24" borderId="83" xfId="38" applyFont="1" applyFill="1" applyBorder="1" applyProtection="1"/>
    <xf numFmtId="0" fontId="32" fillId="24" borderId="84" xfId="38" applyFont="1" applyFill="1" applyBorder="1" applyProtection="1"/>
    <xf numFmtId="0" fontId="32" fillId="24" borderId="29" xfId="38" applyFont="1" applyFill="1" applyBorder="1" applyProtection="1"/>
    <xf numFmtId="0" fontId="28" fillId="24" borderId="27" xfId="38" applyFont="1" applyFill="1" applyBorder="1" applyAlignment="1" applyProtection="1">
      <alignment horizontal="center"/>
    </xf>
    <xf numFmtId="0" fontId="28" fillId="24" borderId="88" xfId="38" applyFont="1" applyFill="1" applyBorder="1" applyAlignment="1" applyProtection="1">
      <alignment horizontal="center"/>
    </xf>
    <xf numFmtId="0" fontId="25" fillId="0" borderId="18" xfId="38" applyFont="1" applyFill="1" applyBorder="1" applyAlignment="1" applyProtection="1">
      <alignment horizontal="center"/>
      <protection locked="0"/>
    </xf>
    <xf numFmtId="0" fontId="32" fillId="24" borderId="25" xfId="38" applyFont="1" applyFill="1" applyBorder="1" applyAlignment="1" applyProtection="1">
      <alignment horizontal="center"/>
    </xf>
    <xf numFmtId="0" fontId="25" fillId="24" borderId="31" xfId="38" applyFont="1" applyFill="1" applyBorder="1" applyAlignment="1" applyProtection="1">
      <alignment horizontal="center" vertical="center" wrapText="1"/>
    </xf>
    <xf numFmtId="0" fontId="22" fillId="24" borderId="89" xfId="38" applyFont="1" applyFill="1" applyBorder="1" applyAlignment="1" applyProtection="1">
      <alignment horizontal="center"/>
    </xf>
    <xf numFmtId="0" fontId="25" fillId="0" borderId="17" xfId="38" applyFont="1" applyFill="1" applyBorder="1" applyAlignment="1" applyProtection="1">
      <alignment horizontal="center"/>
      <protection locked="0"/>
    </xf>
    <xf numFmtId="0" fontId="25" fillId="24" borderId="18" xfId="38" applyFont="1" applyFill="1" applyBorder="1" applyAlignment="1" applyProtection="1">
      <alignment horizontal="center"/>
    </xf>
    <xf numFmtId="0" fontId="25" fillId="0" borderId="0" xfId="38" applyFont="1" applyFill="1" applyBorder="1" applyAlignment="1">
      <alignment horizontal="center"/>
    </xf>
    <xf numFmtId="0" fontId="25" fillId="0" borderId="0" xfId="38" applyFont="1" applyFill="1" applyAlignment="1">
      <alignment horizontal="center"/>
    </xf>
    <xf numFmtId="0" fontId="25" fillId="0" borderId="0" xfId="38" applyFont="1" applyAlignment="1">
      <alignment horizontal="center"/>
    </xf>
    <xf numFmtId="0" fontId="26" fillId="24" borderId="32" xfId="38" applyFont="1" applyFill="1" applyBorder="1" applyAlignment="1" applyProtection="1">
      <alignment horizontal="center"/>
    </xf>
    <xf numFmtId="1" fontId="25" fillId="24" borderId="32" xfId="38" applyNumberFormat="1" applyFont="1" applyFill="1" applyBorder="1" applyAlignment="1" applyProtection="1">
      <alignment horizontal="center"/>
    </xf>
    <xf numFmtId="1" fontId="25" fillId="24" borderId="54" xfId="38" applyNumberFormat="1" applyFont="1" applyFill="1" applyBorder="1" applyAlignment="1" applyProtection="1">
      <alignment horizontal="center"/>
    </xf>
    <xf numFmtId="0" fontId="0" fillId="24" borderId="86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87" xfId="0" applyFill="1" applyBorder="1" applyAlignment="1">
      <alignment horizontal="center" vertical="center" wrapText="1"/>
    </xf>
    <xf numFmtId="1" fontId="28" fillId="24" borderId="90" xfId="38" applyNumberFormat="1" applyFont="1" applyFill="1" applyBorder="1" applyAlignment="1" applyProtection="1">
      <alignment horizontal="center"/>
    </xf>
    <xf numFmtId="1" fontId="28" fillId="24" borderId="91" xfId="38" applyNumberFormat="1" applyFont="1" applyFill="1" applyBorder="1" applyAlignment="1" applyProtection="1">
      <alignment horizontal="center"/>
    </xf>
    <xf numFmtId="0" fontId="32" fillId="24" borderId="92" xfId="38" applyFont="1" applyFill="1" applyBorder="1" applyAlignment="1" applyProtection="1">
      <alignment horizontal="center"/>
    </xf>
    <xf numFmtId="0" fontId="25" fillId="0" borderId="93" xfId="38" applyFont="1" applyFill="1" applyBorder="1" applyAlignment="1" applyProtection="1">
      <protection locked="0"/>
    </xf>
    <xf numFmtId="0" fontId="25" fillId="0" borderId="94" xfId="38" applyFont="1" applyFill="1" applyBorder="1" applyAlignment="1" applyProtection="1">
      <alignment horizontal="center"/>
      <protection locked="0"/>
    </xf>
    <xf numFmtId="0" fontId="25" fillId="26" borderId="95" xfId="38" applyFont="1" applyFill="1" applyBorder="1" applyAlignment="1" applyProtection="1">
      <alignment horizontal="center"/>
    </xf>
    <xf numFmtId="0" fontId="25" fillId="0" borderId="23" xfId="38" applyFont="1" applyFill="1" applyBorder="1" applyAlignment="1" applyProtection="1">
      <alignment horizontal="center"/>
    </xf>
    <xf numFmtId="0" fontId="25" fillId="0" borderId="13" xfId="38" applyFont="1" applyFill="1" applyBorder="1" applyAlignment="1" applyProtection="1">
      <alignment horizontal="left"/>
      <protection locked="0"/>
    </xf>
    <xf numFmtId="0" fontId="25" fillId="0" borderId="96" xfId="38" applyFont="1" applyFill="1" applyBorder="1" applyAlignment="1" applyProtection="1">
      <alignment horizontal="left"/>
      <protection locked="0"/>
    </xf>
    <xf numFmtId="0" fontId="22" fillId="24" borderId="34" xfId="38" applyFont="1" applyFill="1" applyBorder="1" applyAlignment="1" applyProtection="1">
      <alignment horizontal="center"/>
    </xf>
    <xf numFmtId="0" fontId="25" fillId="0" borderId="97" xfId="38" applyFont="1" applyFill="1" applyBorder="1" applyAlignment="1" applyProtection="1">
      <alignment horizontal="center"/>
      <protection locked="0"/>
    </xf>
    <xf numFmtId="0" fontId="26" fillId="24" borderId="47" xfId="38" applyFont="1" applyFill="1" applyBorder="1" applyAlignment="1" applyProtection="1">
      <alignment horizontal="center"/>
    </xf>
    <xf numFmtId="0" fontId="28" fillId="24" borderId="64" xfId="38" applyFont="1" applyFill="1" applyBorder="1" applyAlignment="1" applyProtection="1">
      <alignment horizontal="center"/>
    </xf>
    <xf numFmtId="0" fontId="25" fillId="0" borderId="66" xfId="38" applyFont="1" applyFill="1" applyBorder="1" applyAlignment="1" applyProtection="1">
      <alignment horizontal="center"/>
      <protection locked="0"/>
    </xf>
    <xf numFmtId="0" fontId="25" fillId="26" borderId="101" xfId="38" applyFont="1" applyFill="1" applyBorder="1" applyAlignment="1" applyProtection="1">
      <alignment horizontal="center"/>
    </xf>
    <xf numFmtId="0" fontId="25" fillId="0" borderId="10" xfId="38" applyFont="1" applyBorder="1" applyAlignment="1" applyProtection="1">
      <alignment horizontal="center"/>
      <protection locked="0"/>
    </xf>
    <xf numFmtId="0" fontId="25" fillId="0" borderId="12" xfId="38" applyFont="1" applyBorder="1" applyAlignment="1" applyProtection="1">
      <alignment horizontal="center"/>
      <protection locked="0"/>
    </xf>
    <xf numFmtId="0" fontId="25" fillId="0" borderId="13" xfId="38" applyFont="1" applyBorder="1" applyAlignment="1" applyProtection="1">
      <alignment horizontal="center"/>
      <protection locked="0"/>
    </xf>
    <xf numFmtId="0" fontId="36" fillId="0" borderId="103" xfId="39" applyFont="1" applyFill="1" applyBorder="1" applyAlignment="1">
      <alignment horizontal="center"/>
    </xf>
    <xf numFmtId="0" fontId="15" fillId="0" borderId="0" xfId="38" applyFill="1" applyBorder="1" applyProtection="1"/>
    <xf numFmtId="0" fontId="15" fillId="0" borderId="39" xfId="38" applyFill="1" applyBorder="1" applyProtection="1"/>
    <xf numFmtId="0" fontId="29" fillId="24" borderId="116" xfId="38" applyFont="1" applyFill="1" applyBorder="1" applyAlignment="1">
      <alignment vertical="center"/>
    </xf>
    <xf numFmtId="0" fontId="0" fillId="24" borderId="83" xfId="0" applyFill="1" applyBorder="1" applyAlignment="1">
      <alignment vertical="center"/>
    </xf>
    <xf numFmtId="0" fontId="29" fillId="24" borderId="22" xfId="38" applyFont="1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32" fillId="24" borderId="90" xfId="38" applyFont="1" applyFill="1" applyBorder="1" applyAlignment="1" applyProtection="1">
      <alignment vertical="center"/>
    </xf>
    <xf numFmtId="0" fontId="32" fillId="24" borderId="91" xfId="38" applyFont="1" applyFill="1" applyBorder="1" applyAlignment="1" applyProtection="1">
      <alignment vertical="center"/>
    </xf>
    <xf numFmtId="0" fontId="25" fillId="24" borderId="66" xfId="38" applyFont="1" applyFill="1" applyBorder="1" applyAlignment="1" applyProtection="1">
      <alignment vertical="center"/>
    </xf>
    <xf numFmtId="0" fontId="25" fillId="24" borderId="15" xfId="38" applyFont="1" applyFill="1" applyBorder="1" applyAlignment="1" applyProtection="1">
      <alignment vertical="center"/>
    </xf>
    <xf numFmtId="0" fontId="26" fillId="0" borderId="10" xfId="38" applyFont="1" applyFill="1" applyBorder="1" applyAlignment="1" applyProtection="1">
      <alignment horizontal="center"/>
    </xf>
    <xf numFmtId="0" fontId="26" fillId="0" borderId="16" xfId="38" applyFont="1" applyFill="1" applyBorder="1" applyAlignment="1" applyProtection="1">
      <alignment horizontal="center"/>
    </xf>
    <xf numFmtId="0" fontId="25" fillId="0" borderId="16" xfId="38" applyFont="1" applyFill="1" applyBorder="1" applyProtection="1"/>
    <xf numFmtId="0" fontId="32" fillId="24" borderId="67" xfId="38" applyFont="1" applyFill="1" applyBorder="1" applyAlignment="1" applyProtection="1">
      <alignment horizontal="center"/>
    </xf>
    <xf numFmtId="1" fontId="25" fillId="24" borderId="10" xfId="38" applyNumberFormat="1" applyFont="1" applyFill="1" applyBorder="1" applyAlignment="1" applyProtection="1">
      <alignment horizontal="center"/>
    </xf>
    <xf numFmtId="0" fontId="25" fillId="0" borderId="10" xfId="38" applyFont="1" applyFill="1" applyBorder="1" applyAlignment="1" applyProtection="1">
      <alignment horizontal="center"/>
    </xf>
    <xf numFmtId="0" fontId="25" fillId="0" borderId="13" xfId="38" applyFont="1" applyFill="1" applyBorder="1" applyAlignment="1" applyProtection="1">
      <alignment horizontal="center"/>
      <protection locked="0"/>
    </xf>
    <xf numFmtId="0" fontId="25" fillId="24" borderId="10" xfId="38" applyFont="1" applyFill="1" applyBorder="1" applyAlignment="1" applyProtection="1">
      <alignment horizontal="center"/>
    </xf>
    <xf numFmtId="1" fontId="22" fillId="24" borderId="33" xfId="38" applyNumberFormat="1" applyFont="1" applyFill="1" applyBorder="1" applyAlignment="1" applyProtection="1">
      <alignment horizontal="center"/>
    </xf>
    <xf numFmtId="1" fontId="22" fillId="24" borderId="32" xfId="38" applyNumberFormat="1" applyFont="1" applyFill="1" applyBorder="1" applyAlignment="1" applyProtection="1">
      <alignment horizontal="center"/>
    </xf>
    <xf numFmtId="0" fontId="25" fillId="24" borderId="34" xfId="38" applyFont="1" applyFill="1" applyBorder="1" applyAlignment="1" applyProtection="1">
      <alignment horizontal="center"/>
    </xf>
    <xf numFmtId="1" fontId="22" fillId="24" borderId="35" xfId="38" applyNumberFormat="1" applyFont="1" applyFill="1" applyBorder="1" applyAlignment="1" applyProtection="1">
      <alignment horizontal="center"/>
    </xf>
    <xf numFmtId="1" fontId="22" fillId="24" borderId="53" xfId="38" applyNumberFormat="1" applyFont="1" applyFill="1" applyBorder="1" applyAlignment="1" applyProtection="1">
      <alignment horizontal="center"/>
    </xf>
    <xf numFmtId="1" fontId="22" fillId="24" borderId="54" xfId="38" applyNumberFormat="1" applyFont="1" applyFill="1" applyBorder="1" applyAlignment="1" applyProtection="1">
      <alignment horizontal="center"/>
    </xf>
    <xf numFmtId="0" fontId="25" fillId="24" borderId="55" xfId="38" applyFont="1" applyFill="1" applyBorder="1" applyAlignment="1" applyProtection="1">
      <alignment horizontal="center"/>
    </xf>
    <xf numFmtId="1" fontId="22" fillId="24" borderId="56" xfId="38" applyNumberFormat="1" applyFont="1" applyFill="1" applyBorder="1" applyAlignment="1" applyProtection="1">
      <alignment horizontal="center"/>
    </xf>
    <xf numFmtId="0" fontId="15" fillId="24" borderId="17" xfId="38" applyFill="1" applyBorder="1" applyProtection="1"/>
    <xf numFmtId="0" fontId="15" fillId="24" borderId="16" xfId="38" applyFill="1" applyBorder="1" applyProtection="1"/>
    <xf numFmtId="0" fontId="25" fillId="24" borderId="126" xfId="38" applyFont="1" applyFill="1" applyBorder="1" applyAlignment="1" applyProtection="1">
      <alignment horizontal="center"/>
    </xf>
    <xf numFmtId="1" fontId="25" fillId="24" borderId="24" xfId="38" applyNumberFormat="1" applyFont="1" applyFill="1" applyBorder="1" applyProtection="1"/>
    <xf numFmtId="0" fontId="25" fillId="24" borderId="16" xfId="38" applyFont="1" applyFill="1" applyBorder="1" applyAlignment="1" applyProtection="1">
      <alignment horizontal="center"/>
    </xf>
    <xf numFmtId="1" fontId="28" fillId="25" borderId="67" xfId="38" applyNumberFormat="1" applyFont="1" applyFill="1" applyBorder="1" applyAlignment="1" applyProtection="1">
      <alignment horizontal="center"/>
    </xf>
    <xf numFmtId="0" fontId="0" fillId="24" borderId="83" xfId="0" applyFill="1" applyBorder="1" applyAlignment="1">
      <alignment horizontal="center" vertical="center" wrapText="1"/>
    </xf>
    <xf numFmtId="0" fontId="0" fillId="24" borderId="85" xfId="0" applyFill="1" applyBorder="1" applyAlignment="1">
      <alignment horizontal="center" vertical="center" wrapText="1"/>
    </xf>
    <xf numFmtId="0" fontId="0" fillId="24" borderId="84" xfId="0" applyFill="1" applyBorder="1" applyAlignment="1">
      <alignment horizontal="center" vertical="center" wrapText="1"/>
    </xf>
    <xf numFmtId="0" fontId="29" fillId="24" borderId="127" xfId="38" applyFont="1" applyFill="1" applyBorder="1" applyAlignment="1">
      <alignment vertical="center"/>
    </xf>
    <xf numFmtId="0" fontId="0" fillId="24" borderId="128" xfId="0" applyFill="1" applyBorder="1" applyAlignment="1">
      <alignment horizontal="center" vertical="center" wrapText="1"/>
    </xf>
    <xf numFmtId="0" fontId="0" fillId="24" borderId="127" xfId="0" applyFill="1" applyBorder="1" applyAlignment="1">
      <alignment horizontal="center" vertical="center" wrapText="1"/>
    </xf>
    <xf numFmtId="0" fontId="0" fillId="24" borderId="129" xfId="0" applyFill="1" applyBorder="1" applyAlignment="1">
      <alignment horizontal="center" vertical="center" wrapText="1"/>
    </xf>
    <xf numFmtId="1" fontId="25" fillId="0" borderId="109" xfId="38" applyNumberFormat="1" applyFont="1" applyFill="1" applyBorder="1" applyAlignment="1" applyProtection="1">
      <alignment horizontal="center"/>
      <protection locked="0"/>
    </xf>
    <xf numFmtId="1" fontId="25" fillId="0" borderId="21" xfId="38" applyNumberFormat="1" applyFont="1" applyFill="1" applyBorder="1" applyAlignment="1" applyProtection="1">
      <alignment horizontal="center"/>
      <protection locked="0"/>
    </xf>
    <xf numFmtId="1" fontId="25" fillId="0" borderId="111" xfId="38" applyNumberFormat="1" applyFont="1" applyFill="1" applyBorder="1" applyAlignment="1" applyProtection="1">
      <alignment horizontal="center"/>
      <protection locked="0"/>
    </xf>
    <xf numFmtId="1" fontId="25" fillId="24" borderId="88" xfId="38" applyNumberFormat="1" applyFont="1" applyFill="1" applyBorder="1" applyAlignment="1" applyProtection="1">
      <alignment horizontal="center"/>
    </xf>
    <xf numFmtId="1" fontId="25" fillId="24" borderId="110" xfId="38" applyNumberFormat="1" applyFont="1" applyFill="1" applyBorder="1" applyAlignment="1" applyProtection="1">
      <alignment horizontal="center"/>
    </xf>
    <xf numFmtId="0" fontId="25" fillId="24" borderId="130" xfId="38" applyFont="1" applyFill="1" applyBorder="1" applyAlignment="1" applyProtection="1">
      <alignment horizontal="center" vertical="center" shrinkToFit="1"/>
    </xf>
    <xf numFmtId="0" fontId="25" fillId="24" borderId="66" xfId="38" applyFont="1" applyFill="1" applyBorder="1" applyProtection="1"/>
    <xf numFmtId="0" fontId="25" fillId="24" borderId="15" xfId="38" applyFont="1" applyFill="1" applyBorder="1" applyProtection="1"/>
    <xf numFmtId="0" fontId="25" fillId="24" borderId="23" xfId="38" applyFont="1" applyFill="1" applyBorder="1" applyProtection="1"/>
    <xf numFmtId="0" fontId="25" fillId="24" borderId="57" xfId="38" applyFont="1" applyFill="1" applyBorder="1" applyProtection="1"/>
    <xf numFmtId="1" fontId="22" fillId="24" borderId="69" xfId="38" applyNumberFormat="1" applyFont="1" applyFill="1" applyBorder="1" applyAlignment="1" applyProtection="1">
      <alignment horizontal="center"/>
    </xf>
    <xf numFmtId="1" fontId="22" fillId="24" borderId="64" xfId="38" applyNumberFormat="1" applyFont="1" applyFill="1" applyBorder="1" applyAlignment="1" applyProtection="1">
      <alignment horizontal="center"/>
    </xf>
    <xf numFmtId="0" fontId="25" fillId="24" borderId="43" xfId="38" applyFont="1" applyFill="1" applyBorder="1" applyProtection="1"/>
    <xf numFmtId="0" fontId="25" fillId="24" borderId="0" xfId="38" applyFont="1" applyFill="1" applyBorder="1" applyProtection="1"/>
    <xf numFmtId="0" fontId="25" fillId="24" borderId="40" xfId="38" applyFont="1" applyFill="1" applyBorder="1" applyProtection="1"/>
    <xf numFmtId="0" fontId="25" fillId="24" borderId="41" xfId="38" applyFont="1" applyFill="1" applyBorder="1" applyProtection="1"/>
    <xf numFmtId="0" fontId="25" fillId="24" borderId="44" xfId="38" applyFont="1" applyFill="1" applyBorder="1" applyProtection="1"/>
    <xf numFmtId="0" fontId="25" fillId="24" borderId="39" xfId="38" applyFont="1" applyFill="1" applyBorder="1" applyProtection="1"/>
    <xf numFmtId="0" fontId="25" fillId="24" borderId="42" xfId="38" applyFont="1" applyFill="1" applyBorder="1" applyProtection="1"/>
    <xf numFmtId="0" fontId="22" fillId="24" borderId="131" xfId="38" applyFont="1" applyFill="1" applyBorder="1" applyAlignment="1" applyProtection="1">
      <alignment horizontal="center"/>
    </xf>
    <xf numFmtId="1" fontId="23" fillId="24" borderId="46" xfId="38" applyNumberFormat="1" applyFont="1" applyFill="1" applyBorder="1" applyAlignment="1" applyProtection="1">
      <alignment horizontal="center"/>
    </xf>
    <xf numFmtId="1" fontId="23" fillId="24" borderId="47" xfId="38" applyNumberFormat="1" applyFont="1" applyFill="1" applyBorder="1" applyAlignment="1" applyProtection="1">
      <alignment horizontal="center"/>
    </xf>
    <xf numFmtId="0" fontId="26" fillId="24" borderId="131" xfId="38" applyFont="1" applyFill="1" applyBorder="1" applyAlignment="1" applyProtection="1">
      <alignment horizontal="center"/>
    </xf>
    <xf numFmtId="0" fontId="26" fillId="24" borderId="48" xfId="38" applyFont="1" applyFill="1" applyBorder="1" applyAlignment="1" applyProtection="1">
      <alignment horizontal="center"/>
    </xf>
    <xf numFmtId="1" fontId="23" fillId="24" borderId="49" xfId="38" applyNumberFormat="1" applyFont="1" applyFill="1" applyBorder="1" applyAlignment="1" applyProtection="1">
      <alignment horizontal="center"/>
    </xf>
    <xf numFmtId="1" fontId="25" fillId="24" borderId="60" xfId="38" applyNumberFormat="1" applyFont="1" applyFill="1" applyBorder="1" applyAlignment="1" applyProtection="1">
      <alignment horizontal="center"/>
    </xf>
    <xf numFmtId="1" fontId="25" fillId="24" borderId="47" xfId="38" applyNumberFormat="1" applyFont="1" applyFill="1" applyBorder="1" applyAlignment="1" applyProtection="1">
      <alignment horizontal="center"/>
    </xf>
    <xf numFmtId="0" fontId="25" fillId="27" borderId="19" xfId="38" applyFont="1" applyFill="1" applyBorder="1" applyAlignment="1" applyProtection="1">
      <alignment horizontal="center" vertical="center" wrapText="1"/>
    </xf>
    <xf numFmtId="0" fontId="25" fillId="27" borderId="30" xfId="38" applyFont="1" applyFill="1" applyBorder="1" applyAlignment="1" applyProtection="1">
      <alignment horizontal="center"/>
    </xf>
    <xf numFmtId="0" fontId="23" fillId="27" borderId="52" xfId="38" applyFont="1" applyFill="1" applyBorder="1" applyAlignment="1" applyProtection="1">
      <alignment horizontal="center"/>
    </xf>
    <xf numFmtId="1" fontId="23" fillId="27" borderId="53" xfId="38" applyNumberFormat="1" applyFont="1" applyFill="1" applyBorder="1" applyAlignment="1" applyProtection="1">
      <alignment horizontal="center"/>
    </xf>
    <xf numFmtId="0" fontId="26" fillId="27" borderId="52" xfId="38" applyFont="1" applyFill="1" applyBorder="1" applyAlignment="1" applyProtection="1">
      <alignment horizontal="center"/>
    </xf>
    <xf numFmtId="0" fontId="26" fillId="27" borderId="55" xfId="38" applyFont="1" applyFill="1" applyBorder="1" applyAlignment="1" applyProtection="1">
      <alignment horizontal="center"/>
    </xf>
    <xf numFmtId="1" fontId="22" fillId="27" borderId="125" xfId="38" applyNumberFormat="1" applyFont="1" applyFill="1" applyBorder="1" applyAlignment="1" applyProtection="1">
      <alignment horizontal="center"/>
    </xf>
    <xf numFmtId="1" fontId="22" fillId="27" borderId="54" xfId="38" applyNumberFormat="1" applyFont="1" applyFill="1" applyBorder="1" applyAlignment="1" applyProtection="1">
      <alignment horizontal="center"/>
    </xf>
    <xf numFmtId="0" fontId="25" fillId="27" borderId="65" xfId="38" applyFont="1" applyFill="1" applyBorder="1" applyAlignment="1" applyProtection="1">
      <alignment horizontal="center" vertical="center" shrinkToFit="1"/>
    </xf>
    <xf numFmtId="0" fontId="25" fillId="26" borderId="101" xfId="38" applyFont="1" applyFill="1" applyBorder="1" applyProtection="1"/>
    <xf numFmtId="1" fontId="28" fillId="24" borderId="28" xfId="38" applyNumberFormat="1" applyFont="1" applyFill="1" applyBorder="1" applyAlignment="1" applyProtection="1">
      <alignment horizontal="center"/>
    </xf>
    <xf numFmtId="0" fontId="25" fillId="0" borderId="10" xfId="38" applyFont="1" applyFill="1" applyBorder="1" applyAlignment="1" applyProtection="1">
      <alignment horizontal="center"/>
      <protection locked="0"/>
    </xf>
    <xf numFmtId="0" fontId="25" fillId="0" borderId="24" xfId="38" applyFont="1" applyBorder="1" applyAlignment="1" applyProtection="1">
      <alignment horizontal="center"/>
      <protection locked="0"/>
    </xf>
    <xf numFmtId="0" fontId="25" fillId="26" borderId="132" xfId="38" applyFont="1" applyFill="1" applyBorder="1" applyAlignment="1" applyProtection="1">
      <alignment horizontal="center"/>
    </xf>
    <xf numFmtId="1" fontId="25" fillId="0" borderId="23" xfId="38" applyNumberFormat="1" applyFont="1" applyFill="1" applyBorder="1" applyAlignment="1" applyProtection="1">
      <alignment horizontal="center"/>
      <protection locked="0"/>
    </xf>
    <xf numFmtId="0" fontId="25" fillId="0" borderId="57" xfId="38" applyFont="1" applyBorder="1" applyAlignment="1" applyProtection="1">
      <alignment horizontal="center"/>
      <protection locked="0"/>
    </xf>
    <xf numFmtId="0" fontId="15" fillId="0" borderId="10" xfId="38" applyBorder="1"/>
    <xf numFmtId="0" fontId="25" fillId="28" borderId="94" xfId="38" applyFont="1" applyFill="1" applyBorder="1" applyAlignment="1" applyProtection="1">
      <alignment horizontal="center"/>
      <protection locked="0"/>
    </xf>
    <xf numFmtId="1" fontId="25" fillId="28" borderId="12" xfId="38" applyNumberFormat="1" applyFont="1" applyFill="1" applyBorder="1" applyAlignment="1" applyProtection="1">
      <alignment horizontal="center"/>
      <protection locked="0"/>
    </xf>
    <xf numFmtId="1" fontId="25" fillId="28" borderId="10" xfId="38" applyNumberFormat="1" applyFont="1" applyFill="1" applyBorder="1" applyAlignment="1" applyProtection="1">
      <alignment horizontal="center"/>
      <protection locked="0"/>
    </xf>
    <xf numFmtId="0" fontId="25" fillId="28" borderId="10" xfId="38" applyFont="1" applyFill="1" applyBorder="1" applyAlignment="1" applyProtection="1">
      <alignment horizontal="center"/>
      <protection locked="0"/>
    </xf>
    <xf numFmtId="0" fontId="15" fillId="28" borderId="0" xfId="38" applyFill="1"/>
    <xf numFmtId="1" fontId="25" fillId="28" borderId="14" xfId="38" applyNumberFormat="1" applyFont="1" applyFill="1" applyBorder="1" applyAlignment="1" applyProtection="1">
      <alignment horizontal="center"/>
      <protection locked="0"/>
    </xf>
    <xf numFmtId="1" fontId="25" fillId="28" borderId="11" xfId="38" applyNumberFormat="1" applyFont="1" applyFill="1" applyBorder="1" applyAlignment="1" applyProtection="1">
      <alignment horizontal="center"/>
      <protection locked="0"/>
    </xf>
    <xf numFmtId="1" fontId="25" fillId="28" borderId="70" xfId="38" applyNumberFormat="1" applyFont="1" applyFill="1" applyBorder="1" applyAlignment="1" applyProtection="1">
      <alignment horizontal="center"/>
      <protection locked="0"/>
    </xf>
    <xf numFmtId="0" fontId="15" fillId="28" borderId="0" xfId="38" applyFill="1" applyBorder="1"/>
    <xf numFmtId="1" fontId="25" fillId="28" borderId="57" xfId="38" applyNumberFormat="1" applyFont="1" applyFill="1" applyBorder="1" applyAlignment="1" applyProtection="1">
      <alignment horizontal="center"/>
      <protection locked="0"/>
    </xf>
    <xf numFmtId="0" fontId="25" fillId="28" borderId="12" xfId="38" applyFont="1" applyFill="1" applyBorder="1" applyAlignment="1" applyProtection="1">
      <alignment horizontal="center"/>
      <protection locked="0"/>
    </xf>
    <xf numFmtId="0" fontId="25" fillId="28" borderId="93" xfId="38" applyFont="1" applyFill="1" applyBorder="1" applyAlignment="1" applyProtection="1">
      <protection locked="0"/>
    </xf>
    <xf numFmtId="0" fontId="25" fillId="28" borderId="98" xfId="38" applyFont="1" applyFill="1" applyBorder="1" applyAlignment="1" applyProtection="1">
      <protection locked="0"/>
    </xf>
    <xf numFmtId="0" fontId="25" fillId="28" borderId="100" xfId="38" applyFont="1" applyFill="1" applyBorder="1" applyAlignment="1" applyProtection="1">
      <protection locked="0"/>
    </xf>
    <xf numFmtId="0" fontId="25" fillId="28" borderId="57" xfId="38" applyFont="1" applyFill="1" applyBorder="1" applyAlignment="1" applyProtection="1">
      <alignment horizontal="left"/>
      <protection locked="0"/>
    </xf>
    <xf numFmtId="0" fontId="25" fillId="28" borderId="13" xfId="38" applyFont="1" applyFill="1" applyBorder="1" applyProtection="1">
      <protection locked="0"/>
    </xf>
    <xf numFmtId="0" fontId="26" fillId="28" borderId="57" xfId="38" applyFont="1" applyFill="1" applyBorder="1" applyAlignment="1" applyProtection="1">
      <alignment horizontal="left"/>
      <protection locked="0"/>
    </xf>
    <xf numFmtId="0" fontId="25" fillId="24" borderId="44" xfId="38" applyFont="1" applyFill="1" applyBorder="1" applyAlignment="1" applyProtection="1">
      <alignment vertical="center"/>
    </xf>
    <xf numFmtId="0" fontId="25" fillId="24" borderId="39" xfId="38" applyFont="1" applyFill="1" applyBorder="1" applyAlignment="1" applyProtection="1">
      <alignment vertical="center"/>
    </xf>
    <xf numFmtId="0" fontId="15" fillId="24" borderId="39" xfId="38" applyFill="1" applyBorder="1" applyProtection="1"/>
    <xf numFmtId="0" fontId="15" fillId="24" borderId="42" xfId="38" applyFill="1" applyBorder="1" applyProtection="1"/>
    <xf numFmtId="0" fontId="25" fillId="28" borderId="10" xfId="38" applyFont="1" applyFill="1" applyBorder="1" applyAlignment="1" applyProtection="1">
      <protection locked="0"/>
    </xf>
    <xf numFmtId="0" fontId="25" fillId="24" borderId="10" xfId="38" applyFont="1" applyFill="1" applyBorder="1" applyAlignment="1" applyProtection="1">
      <alignment horizontal="center" vertical="center" shrinkToFit="1"/>
    </xf>
    <xf numFmtId="0" fontId="25" fillId="24" borderId="133" xfId="38" applyFont="1" applyFill="1" applyBorder="1" applyAlignment="1" applyProtection="1">
      <alignment vertical="center"/>
    </xf>
    <xf numFmtId="0" fontId="25" fillId="24" borderId="134" xfId="38" applyFont="1" applyFill="1" applyBorder="1" applyAlignment="1" applyProtection="1">
      <alignment vertical="center"/>
    </xf>
    <xf numFmtId="0" fontId="15" fillId="24" borderId="135" xfId="38" applyFill="1" applyBorder="1" applyProtection="1"/>
    <xf numFmtId="0" fontId="25" fillId="28" borderId="104" xfId="0" applyFont="1" applyFill="1" applyBorder="1"/>
    <xf numFmtId="0" fontId="25" fillId="28" borderId="57" xfId="38" applyFont="1" applyFill="1" applyBorder="1" applyAlignment="1" applyProtection="1">
      <alignment horizontal="left" wrapText="1"/>
      <protection locked="0"/>
    </xf>
    <xf numFmtId="0" fontId="40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Fill="1" applyBorder="1" applyAlignment="1">
      <alignment vertical="center" shrinkToFit="1"/>
    </xf>
    <xf numFmtId="0" fontId="25" fillId="0" borderId="10" xfId="39" applyFont="1" applyBorder="1" applyAlignment="1" applyProtection="1">
      <alignment horizontal="center" wrapText="1"/>
      <protection locked="0"/>
    </xf>
    <xf numFmtId="0" fontId="25" fillId="0" borderId="10" xfId="39" applyFont="1" applyBorder="1" applyAlignment="1" applyProtection="1">
      <alignment horizontal="left" wrapText="1"/>
      <protection locked="0"/>
    </xf>
    <xf numFmtId="0" fontId="25" fillId="0" borderId="10" xfId="38" applyFont="1" applyFill="1" applyBorder="1" applyAlignment="1" applyProtection="1">
      <alignment horizontal="left"/>
      <protection locked="0"/>
    </xf>
    <xf numFmtId="0" fontId="25" fillId="0" borderId="10" xfId="39" applyFont="1" applyFill="1" applyBorder="1" applyAlignment="1" applyProtection="1">
      <alignment horizontal="center"/>
      <protection locked="0"/>
    </xf>
    <xf numFmtId="0" fontId="25" fillId="0" borderId="10" xfId="39" applyFont="1" applyFill="1" applyBorder="1" applyAlignment="1" applyProtection="1">
      <alignment horizontal="left"/>
      <protection locked="0"/>
    </xf>
    <xf numFmtId="0" fontId="25" fillId="0" borderId="10" xfId="39" applyFont="1" applyFill="1" applyBorder="1" applyAlignment="1" applyProtection="1">
      <alignment horizontal="center" wrapText="1"/>
      <protection locked="0"/>
    </xf>
    <xf numFmtId="0" fontId="25" fillId="0" borderId="10" xfId="39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/>
    <xf numFmtId="0" fontId="25" fillId="0" borderId="13" xfId="0" applyFont="1" applyFill="1" applyBorder="1" applyAlignment="1">
      <alignment vertical="center" shrinkToFit="1"/>
    </xf>
    <xf numFmtId="0" fontId="25" fillId="0" borderId="12" xfId="39" applyFont="1" applyBorder="1" applyAlignment="1" applyProtection="1">
      <alignment horizontal="center" wrapText="1"/>
      <protection locked="0"/>
    </xf>
    <xf numFmtId="0" fontId="25" fillId="0" borderId="13" xfId="39" applyFont="1" applyBorder="1" applyAlignment="1" applyProtection="1">
      <alignment horizontal="left" wrapText="1"/>
      <protection locked="0"/>
    </xf>
    <xf numFmtId="0" fontId="25" fillId="0" borderId="12" xfId="39" applyFont="1" applyFill="1" applyBorder="1" applyAlignment="1" applyProtection="1">
      <alignment horizontal="center"/>
      <protection locked="0"/>
    </xf>
    <xf numFmtId="0" fontId="25" fillId="0" borderId="13" xfId="39" applyFont="1" applyFill="1" applyBorder="1" applyAlignment="1" applyProtection="1">
      <alignment horizontal="left"/>
      <protection locked="0"/>
    </xf>
    <xf numFmtId="0" fontId="25" fillId="0" borderId="12" xfId="39" applyFont="1" applyFill="1" applyBorder="1" applyAlignment="1" applyProtection="1">
      <alignment horizontal="center" wrapText="1"/>
      <protection locked="0"/>
    </xf>
    <xf numFmtId="0" fontId="25" fillId="0" borderId="13" xfId="39" applyFont="1" applyFill="1" applyBorder="1" applyAlignment="1" applyProtection="1">
      <alignment horizontal="left" wrapText="1"/>
      <protection locked="0"/>
    </xf>
    <xf numFmtId="0" fontId="25" fillId="0" borderId="12" xfId="38" applyFont="1" applyFill="1" applyBorder="1" applyAlignment="1" applyProtection="1">
      <alignment horizontal="center"/>
      <protection locked="0"/>
    </xf>
    <xf numFmtId="0" fontId="25" fillId="0" borderId="12" xfId="39" applyFont="1" applyBorder="1" applyAlignment="1" applyProtection="1">
      <alignment wrapText="1"/>
      <protection locked="0"/>
    </xf>
    <xf numFmtId="0" fontId="25" fillId="0" borderId="20" xfId="38" applyFont="1" applyFill="1" applyBorder="1" applyAlignment="1" applyProtection="1">
      <alignment horizontal="center"/>
      <protection locked="0"/>
    </xf>
    <xf numFmtId="0" fontId="25" fillId="0" borderId="26" xfId="38" applyFont="1" applyFill="1" applyBorder="1" applyAlignment="1" applyProtection="1">
      <alignment horizontal="left"/>
      <protection locked="0"/>
    </xf>
    <xf numFmtId="0" fontId="25" fillId="0" borderId="26" xfId="38" applyFont="1" applyFill="1" applyBorder="1" applyAlignment="1" applyProtection="1">
      <alignment horizontal="center"/>
      <protection locked="0"/>
    </xf>
    <xf numFmtId="0" fontId="25" fillId="0" borderId="27" xfId="38" applyFont="1" applyFill="1" applyBorder="1" applyAlignment="1" applyProtection="1">
      <alignment horizontal="left"/>
      <protection locked="0"/>
    </xf>
    <xf numFmtId="0" fontId="25" fillId="29" borderId="13" xfId="38" applyFont="1" applyFill="1" applyBorder="1" applyAlignment="1" applyProtection="1">
      <alignment horizontal="left"/>
      <protection locked="0"/>
    </xf>
    <xf numFmtId="0" fontId="33" fillId="31" borderId="0" xfId="38" applyFont="1" applyFill="1"/>
    <xf numFmtId="0" fontId="25" fillId="0" borderId="10" xfId="38" applyFont="1" applyBorder="1"/>
    <xf numFmtId="0" fontId="25" fillId="24" borderId="70" xfId="38" applyFont="1" applyFill="1" applyBorder="1" applyAlignment="1" applyProtection="1">
      <alignment horizontal="center"/>
    </xf>
    <xf numFmtId="0" fontId="25" fillId="28" borderId="13" xfId="38" applyFont="1" applyFill="1" applyBorder="1" applyAlignment="1" applyProtection="1">
      <alignment horizontal="left"/>
      <protection locked="0"/>
    </xf>
    <xf numFmtId="0" fontId="25" fillId="28" borderId="96" xfId="38" applyFont="1" applyFill="1" applyBorder="1" applyAlignment="1" applyProtection="1">
      <alignment horizontal="left"/>
      <protection locked="0"/>
    </xf>
    <xf numFmtId="0" fontId="25" fillId="0" borderId="10" xfId="44" applyFont="1" applyBorder="1" applyAlignment="1">
      <alignment horizontal="center"/>
    </xf>
    <xf numFmtId="0" fontId="25" fillId="0" borderId="10" xfId="44" applyFont="1" applyBorder="1"/>
    <xf numFmtId="0" fontId="25" fillId="28" borderId="10" xfId="44" applyFont="1" applyFill="1" applyBorder="1"/>
    <xf numFmtId="0" fontId="15" fillId="0" borderId="0" xfId="44"/>
    <xf numFmtId="0" fontId="25" fillId="28" borderId="10" xfId="44" applyFont="1" applyFill="1" applyBorder="1" applyAlignment="1">
      <alignment horizontal="center"/>
    </xf>
    <xf numFmtId="0" fontId="25" fillId="0" borderId="18" xfId="38" applyFont="1" applyFill="1" applyBorder="1" applyAlignment="1" applyProtection="1">
      <alignment horizontal="center" vertical="center"/>
      <protection locked="0"/>
    </xf>
    <xf numFmtId="0" fontId="25" fillId="0" borderId="13" xfId="38" applyFont="1" applyFill="1" applyBorder="1" applyAlignment="1" applyProtection="1">
      <protection locked="0"/>
    </xf>
    <xf numFmtId="0" fontId="25" fillId="0" borderId="10" xfId="44" applyFont="1" applyBorder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10" xfId="38" applyFont="1" applyBorder="1" applyAlignment="1">
      <alignment horizontal="left"/>
    </xf>
    <xf numFmtId="0" fontId="25" fillId="0" borderId="10" xfId="0" applyFont="1" applyBorder="1" applyAlignment="1">
      <alignment horizontal="left" vertical="center"/>
    </xf>
    <xf numFmtId="1" fontId="22" fillId="24" borderId="31" xfId="38" applyNumberFormat="1" applyFont="1" applyFill="1" applyBorder="1" applyAlignment="1" applyProtection="1">
      <alignment horizontal="center"/>
    </xf>
    <xf numFmtId="0" fontId="28" fillId="24" borderId="67" xfId="38" applyFont="1" applyFill="1" applyBorder="1" applyAlignment="1" applyProtection="1">
      <alignment horizontal="center"/>
    </xf>
    <xf numFmtId="1" fontId="41" fillId="27" borderId="125" xfId="38" applyNumberFormat="1" applyFont="1" applyFill="1" applyBorder="1" applyAlignment="1" applyProtection="1">
      <alignment horizontal="center"/>
    </xf>
    <xf numFmtId="0" fontId="41" fillId="28" borderId="93" xfId="38" applyFont="1" applyFill="1" applyBorder="1" applyAlignment="1" applyProtection="1">
      <protection locked="0"/>
    </xf>
    <xf numFmtId="0" fontId="41" fillId="0" borderId="94" xfId="38" applyFont="1" applyFill="1" applyBorder="1" applyAlignment="1" applyProtection="1">
      <alignment horizontal="center"/>
      <protection locked="0"/>
    </xf>
    <xf numFmtId="0" fontId="15" fillId="0" borderId="0" xfId="38" applyAlignment="1"/>
    <xf numFmtId="0" fontId="15" fillId="28" borderId="0" xfId="44" applyFill="1"/>
    <xf numFmtId="0" fontId="33" fillId="28" borderId="0" xfId="38" applyFont="1" applyFill="1"/>
    <xf numFmtId="1" fontId="25" fillId="32" borderId="10" xfId="38" applyNumberFormat="1" applyFont="1" applyFill="1" applyBorder="1" applyAlignment="1" applyProtection="1">
      <alignment horizontal="center"/>
      <protection locked="0"/>
    </xf>
    <xf numFmtId="0" fontId="41" fillId="28" borderId="10" xfId="44" applyFont="1" applyFill="1" applyBorder="1"/>
    <xf numFmtId="0" fontId="41" fillId="28" borderId="0" xfId="44" applyFont="1" applyFill="1" applyBorder="1"/>
    <xf numFmtId="0" fontId="41" fillId="0" borderId="10" xfId="44" applyFont="1" applyBorder="1"/>
    <xf numFmtId="0" fontId="41" fillId="28" borderId="57" xfId="38" applyFont="1" applyFill="1" applyBorder="1" applyAlignment="1" applyProtection="1">
      <alignment horizontal="left"/>
      <protection locked="0"/>
    </xf>
    <xf numFmtId="0" fontId="41" fillId="28" borderId="13" xfId="38" applyFont="1" applyFill="1" applyBorder="1" applyProtection="1">
      <protection locked="0"/>
    </xf>
    <xf numFmtId="0" fontId="41" fillId="28" borderId="0" xfId="38" applyFont="1" applyFill="1" applyProtection="1">
      <protection locked="0"/>
    </xf>
    <xf numFmtId="0" fontId="41" fillId="0" borderId="66" xfId="38" applyFont="1" applyFill="1" applyBorder="1" applyAlignment="1" applyProtection="1">
      <alignment horizontal="center"/>
      <protection locked="0"/>
    </xf>
    <xf numFmtId="0" fontId="41" fillId="0" borderId="10" xfId="44" applyFont="1" applyBorder="1" applyAlignment="1">
      <alignment horizontal="left"/>
    </xf>
    <xf numFmtId="0" fontId="41" fillId="28" borderId="57" xfId="38" applyFont="1" applyFill="1" applyBorder="1" applyAlignment="1" applyProtection="1">
      <alignment horizontal="left" wrapText="1"/>
      <protection locked="0"/>
    </xf>
    <xf numFmtId="0" fontId="41" fillId="28" borderId="94" xfId="38" applyFont="1" applyFill="1" applyBorder="1" applyAlignment="1" applyProtection="1">
      <alignment horizontal="center"/>
      <protection locked="0"/>
    </xf>
    <xf numFmtId="0" fontId="22" fillId="0" borderId="12" xfId="38" applyFont="1" applyBorder="1" applyAlignment="1" applyProtection="1">
      <alignment horizontal="center"/>
      <protection locked="0"/>
    </xf>
    <xf numFmtId="0" fontId="22" fillId="0" borderId="10" xfId="38" applyFont="1" applyBorder="1" applyAlignment="1" applyProtection="1">
      <alignment horizontal="center"/>
      <protection locked="0"/>
    </xf>
    <xf numFmtId="0" fontId="22" fillId="0" borderId="13" xfId="38" applyFont="1" applyBorder="1" applyAlignment="1" applyProtection="1">
      <alignment horizontal="center"/>
      <protection locked="0"/>
    </xf>
    <xf numFmtId="1" fontId="22" fillId="24" borderId="18" xfId="38" applyNumberFormat="1" applyFont="1" applyFill="1" applyBorder="1" applyAlignment="1" applyProtection="1">
      <alignment horizontal="center"/>
    </xf>
    <xf numFmtId="1" fontId="22" fillId="24" borderId="23" xfId="38" applyNumberFormat="1" applyFont="1" applyFill="1" applyBorder="1" applyAlignment="1" applyProtection="1">
      <alignment horizontal="center"/>
    </xf>
    <xf numFmtId="0" fontId="22" fillId="24" borderId="24" xfId="38" applyFont="1" applyFill="1" applyBorder="1" applyAlignment="1" applyProtection="1">
      <alignment horizontal="center" vertical="center" shrinkToFit="1"/>
    </xf>
    <xf numFmtId="0" fontId="42" fillId="0" borderId="0" xfId="38" applyFont="1"/>
    <xf numFmtId="0" fontId="41" fillId="28" borderId="99" xfId="38" applyFont="1" applyFill="1" applyBorder="1" applyAlignment="1" applyProtection="1">
      <protection locked="0"/>
    </xf>
    <xf numFmtId="0" fontId="41" fillId="0" borderId="10" xfId="44" applyFont="1" applyBorder="1" applyAlignment="1">
      <alignment horizontal="center"/>
    </xf>
    <xf numFmtId="0" fontId="22" fillId="30" borderId="43" xfId="38" applyFont="1" applyFill="1" applyBorder="1" applyAlignment="1">
      <alignment horizontal="center" vertical="center"/>
    </xf>
    <xf numFmtId="0" fontId="22" fillId="30" borderId="0" xfId="38" applyFont="1" applyFill="1" applyAlignment="1">
      <alignment horizontal="center" vertical="center"/>
    </xf>
    <xf numFmtId="0" fontId="37" fillId="24" borderId="66" xfId="38" applyFont="1" applyFill="1" applyBorder="1" applyAlignment="1" applyProtection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25" fillId="0" borderId="102" xfId="38" applyFont="1" applyFill="1" applyBorder="1" applyAlignment="1" applyProtection="1">
      <alignment horizontal="left" vertical="center" wrapText="1"/>
      <protection locked="0"/>
    </xf>
    <xf numFmtId="0" fontId="25" fillId="0" borderId="112" xfId="0" applyFont="1" applyFill="1" applyBorder="1" applyAlignment="1" applyProtection="1">
      <alignment horizontal="left" vertical="center" wrapText="1"/>
      <protection locked="0"/>
    </xf>
    <xf numFmtId="0" fontId="22" fillId="24" borderId="123" xfId="38" applyFont="1" applyFill="1" applyBorder="1" applyAlignment="1" applyProtection="1">
      <alignment horizontal="center" vertical="center" textRotation="90"/>
    </xf>
    <xf numFmtId="0" fontId="22" fillId="24" borderId="19" xfId="38" applyFont="1" applyFill="1" applyBorder="1" applyAlignment="1" applyProtection="1">
      <alignment horizontal="center" vertical="center" textRotation="90"/>
    </xf>
    <xf numFmtId="0" fontId="22" fillId="24" borderId="124" xfId="38" applyFont="1" applyFill="1" applyBorder="1" applyAlignment="1" applyProtection="1">
      <alignment horizontal="center" vertical="center" textRotation="90"/>
    </xf>
    <xf numFmtId="0" fontId="23" fillId="24" borderId="120" xfId="38" applyFont="1" applyFill="1" applyBorder="1" applyAlignment="1" applyProtection="1">
      <alignment horizontal="center" vertical="center" textRotation="90"/>
    </xf>
    <xf numFmtId="0" fontId="23" fillId="24" borderId="121" xfId="38" applyFont="1" applyFill="1" applyBorder="1" applyAlignment="1" applyProtection="1">
      <alignment horizontal="center" vertical="center" textRotation="90"/>
    </xf>
    <xf numFmtId="0" fontId="23" fillId="24" borderId="122" xfId="38" applyFont="1" applyFill="1" applyBorder="1" applyAlignment="1" applyProtection="1">
      <alignment horizontal="center" vertical="center" textRotation="90"/>
    </xf>
    <xf numFmtId="0" fontId="24" fillId="24" borderId="10" xfId="38" applyFont="1" applyFill="1" applyBorder="1" applyAlignment="1" applyProtection="1">
      <alignment horizontal="center" textRotation="90"/>
    </xf>
    <xf numFmtId="0" fontId="0" fillId="24" borderId="26" xfId="0" applyFill="1" applyBorder="1" applyAlignment="1" applyProtection="1">
      <alignment horizontal="center"/>
    </xf>
    <xf numFmtId="0" fontId="24" fillId="24" borderId="13" xfId="38" applyFont="1" applyFill="1" applyBorder="1" applyAlignment="1" applyProtection="1">
      <alignment horizontal="center" textRotation="90"/>
    </xf>
    <xf numFmtId="0" fontId="0" fillId="24" borderId="27" xfId="0" applyFill="1" applyBorder="1" applyAlignment="1" applyProtection="1">
      <alignment horizontal="center"/>
    </xf>
    <xf numFmtId="0" fontId="24" fillId="24" borderId="109" xfId="38" applyFont="1" applyFill="1" applyBorder="1" applyAlignment="1" applyProtection="1">
      <alignment horizontal="center"/>
    </xf>
    <xf numFmtId="0" fontId="24" fillId="24" borderId="21" xfId="38" applyFont="1" applyFill="1" applyBorder="1" applyAlignment="1" applyProtection="1">
      <alignment horizontal="center"/>
    </xf>
    <xf numFmtId="0" fontId="24" fillId="24" borderId="98" xfId="38" applyFont="1" applyFill="1" applyBorder="1" applyAlignment="1" applyProtection="1">
      <alignment horizontal="center"/>
    </xf>
    <xf numFmtId="0" fontId="24" fillId="24" borderId="110" xfId="38" applyFont="1" applyFill="1" applyBorder="1" applyAlignment="1" applyProtection="1">
      <alignment horizontal="center"/>
    </xf>
    <xf numFmtId="0" fontId="24" fillId="24" borderId="111" xfId="38" applyFont="1" applyFill="1" applyBorder="1" applyAlignment="1" applyProtection="1">
      <alignment horizontal="center"/>
    </xf>
    <xf numFmtId="0" fontId="25" fillId="0" borderId="18" xfId="38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" fontId="22" fillId="24" borderId="66" xfId="38" applyNumberFormat="1" applyFont="1" applyFill="1" applyBorder="1" applyAlignment="1" applyProtection="1">
      <alignment horizontal="center" vertical="center"/>
    </xf>
    <xf numFmtId="1" fontId="22" fillId="24" borderId="15" xfId="38" applyNumberFormat="1" applyFont="1" applyFill="1" applyBorder="1" applyAlignment="1" applyProtection="1">
      <alignment horizontal="center" vertical="center"/>
    </xf>
    <xf numFmtId="1" fontId="22" fillId="24" borderId="76" xfId="38" applyNumberFormat="1" applyFont="1" applyFill="1" applyBorder="1" applyAlignment="1" applyProtection="1">
      <alignment horizontal="center" vertical="center"/>
    </xf>
    <xf numFmtId="0" fontId="22" fillId="24" borderId="66" xfId="38" applyFont="1" applyFill="1" applyBorder="1" applyAlignment="1" applyProtection="1">
      <alignment horizontal="center" vertical="center"/>
    </xf>
    <xf numFmtId="0" fontId="22" fillId="24" borderId="15" xfId="38" applyFont="1" applyFill="1" applyBorder="1" applyAlignment="1" applyProtection="1">
      <alignment horizontal="center" vertical="center"/>
    </xf>
    <xf numFmtId="0" fontId="22" fillId="24" borderId="76" xfId="38" applyFont="1" applyFill="1" applyBorder="1" applyAlignment="1" applyProtection="1">
      <alignment horizontal="center" vertical="center"/>
    </xf>
    <xf numFmtId="0" fontId="24" fillId="24" borderId="24" xfId="38" applyFont="1" applyFill="1" applyBorder="1" applyAlignment="1" applyProtection="1">
      <alignment horizontal="center" textRotation="90"/>
    </xf>
    <xf numFmtId="0" fontId="0" fillId="24" borderId="67" xfId="0" applyFill="1" applyBorder="1" applyAlignment="1" applyProtection="1">
      <alignment horizontal="center"/>
    </xf>
    <xf numFmtId="0" fontId="24" fillId="24" borderId="105" xfId="38" applyFont="1" applyFill="1" applyBorder="1" applyAlignment="1" applyProtection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2" fillId="24" borderId="117" xfId="38" applyFont="1" applyFill="1" applyBorder="1" applyAlignment="1" applyProtection="1">
      <alignment horizontal="center" vertical="center"/>
    </xf>
    <xf numFmtId="0" fontId="22" fillId="24" borderId="113" xfId="38" applyFont="1" applyFill="1" applyBorder="1" applyAlignment="1" applyProtection="1">
      <alignment horizontal="center" vertical="center"/>
    </xf>
    <xf numFmtId="0" fontId="22" fillId="24" borderId="118" xfId="38" applyFont="1" applyFill="1" applyBorder="1" applyAlignment="1" applyProtection="1">
      <alignment horizontal="center" vertical="center"/>
    </xf>
    <xf numFmtId="0" fontId="20" fillId="0" borderId="0" xfId="38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1" fillId="0" borderId="0" xfId="38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21" fillId="24" borderId="106" xfId="38" applyFont="1" applyFill="1" applyBorder="1" applyAlignment="1" applyProtection="1">
      <alignment horizontal="center" vertical="center"/>
    </xf>
    <xf numFmtId="0" fontId="21" fillId="24" borderId="0" xfId="38" applyFont="1" applyFill="1" applyBorder="1" applyAlignment="1" applyProtection="1">
      <alignment horizontal="center" vertical="center"/>
    </xf>
    <xf numFmtId="0" fontId="0" fillId="24" borderId="108" xfId="0" applyFill="1" applyBorder="1" applyAlignment="1" applyProtection="1">
      <alignment horizontal="center" vertical="center"/>
    </xf>
    <xf numFmtId="0" fontId="20" fillId="0" borderId="0" xfId="3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1" fillId="0" borderId="39" xfId="38" applyFont="1" applyFill="1" applyBorder="1" applyAlignment="1" applyProtection="1">
      <alignment horizontal="center" vertical="center"/>
    </xf>
    <xf numFmtId="0" fontId="31" fillId="0" borderId="39" xfId="0" applyFont="1" applyFill="1" applyBorder="1" applyAlignment="1" applyProtection="1">
      <alignment horizontal="center" vertical="center"/>
    </xf>
    <xf numFmtId="0" fontId="15" fillId="0" borderId="137" xfId="38" applyBorder="1" applyAlignment="1">
      <alignment horizontal="center"/>
    </xf>
    <xf numFmtId="0" fontId="15" fillId="0" borderId="0" xfId="38" applyAlignment="1">
      <alignment horizontal="center"/>
    </xf>
    <xf numFmtId="0" fontId="15" fillId="28" borderId="137" xfId="38" applyFill="1" applyBorder="1" applyAlignment="1">
      <alignment horizontal="left"/>
    </xf>
    <xf numFmtId="0" fontId="15" fillId="28" borderId="0" xfId="38" applyFill="1" applyBorder="1" applyAlignment="1">
      <alignment horizontal="left"/>
    </xf>
    <xf numFmtId="0" fontId="15" fillId="0" borderId="137" xfId="38" applyBorder="1" applyAlignment="1">
      <alignment horizontal="center" wrapText="1"/>
    </xf>
    <xf numFmtId="0" fontId="15" fillId="0" borderId="0" xfId="38" applyAlignment="1">
      <alignment horizontal="center" wrapText="1"/>
    </xf>
    <xf numFmtId="0" fontId="42" fillId="0" borderId="137" xfId="38" applyFont="1" applyBorder="1" applyAlignment="1">
      <alignment horizontal="center"/>
    </xf>
    <xf numFmtId="0" fontId="42" fillId="0" borderId="0" xfId="38" applyFont="1" applyAlignment="1">
      <alignment horizontal="center"/>
    </xf>
    <xf numFmtId="0" fontId="30" fillId="0" borderId="0" xfId="38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2" fillId="24" borderId="117" xfId="38" applyFont="1" applyFill="1" applyBorder="1" applyAlignment="1" applyProtection="1">
      <alignment horizontal="center" vertical="center" wrapText="1"/>
    </xf>
    <xf numFmtId="0" fontId="0" fillId="24" borderId="113" xfId="0" applyFill="1" applyBorder="1" applyAlignment="1" applyProtection="1">
      <alignment horizontal="center" vertical="center" wrapText="1"/>
    </xf>
    <xf numFmtId="0" fontId="22" fillId="24" borderId="18" xfId="38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</xf>
    <xf numFmtId="0" fontId="25" fillId="24" borderId="114" xfId="38" applyFont="1" applyFill="1" applyBorder="1" applyAlignment="1" applyProtection="1">
      <alignment horizontal="left" vertical="center" wrapText="1"/>
    </xf>
    <xf numFmtId="0" fontId="0" fillId="24" borderId="115" xfId="0" applyFill="1" applyBorder="1" applyAlignment="1" applyProtection="1">
      <alignment horizontal="left" vertical="center" wrapText="1"/>
    </xf>
    <xf numFmtId="0" fontId="25" fillId="24" borderId="18" xfId="38" applyFont="1" applyFill="1" applyBorder="1" applyAlignment="1" applyProtection="1">
      <alignment horizontal="left" vertical="center" wrapText="1"/>
    </xf>
    <xf numFmtId="0" fontId="0" fillId="24" borderId="10" xfId="0" applyFill="1" applyBorder="1" applyAlignment="1" applyProtection="1">
      <alignment horizontal="left" vertical="center" wrapText="1"/>
    </xf>
    <xf numFmtId="0" fontId="32" fillId="24" borderId="90" xfId="38" applyFont="1" applyFill="1" applyBorder="1" applyAlignment="1" applyProtection="1">
      <alignment horizontal="center" vertical="center"/>
    </xf>
    <xf numFmtId="0" fontId="0" fillId="0" borderId="91" xfId="0" applyBorder="1" applyAlignment="1">
      <alignment horizontal="center" vertical="center"/>
    </xf>
    <xf numFmtId="0" fontId="29" fillId="24" borderId="22" xfId="38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15" fillId="0" borderId="0" xfId="38" applyBorder="1" applyAlignment="1">
      <alignment horizontal="center"/>
    </xf>
    <xf numFmtId="0" fontId="34" fillId="0" borderId="0" xfId="39" applyFont="1" applyAlignment="1" applyProtection="1">
      <alignment horizontal="center" vertical="center"/>
      <protection locked="0"/>
    </xf>
    <xf numFmtId="0" fontId="36" fillId="0" borderId="136" xfId="39" applyFont="1" applyFill="1" applyBorder="1" applyAlignment="1">
      <alignment horizontal="center" vertical="center"/>
    </xf>
    <xf numFmtId="0" fontId="36" fillId="0" borderId="61" xfId="39" applyFont="1" applyFill="1" applyBorder="1" applyAlignment="1">
      <alignment horizontal="center" vertical="center"/>
    </xf>
    <xf numFmtId="0" fontId="36" fillId="0" borderId="103" xfId="39" applyFont="1" applyFill="1" applyBorder="1" applyAlignment="1">
      <alignment horizontal="center" vertical="center"/>
    </xf>
    <xf numFmtId="0" fontId="36" fillId="0" borderId="119" xfId="39" applyFont="1" applyFill="1" applyBorder="1" applyAlignment="1">
      <alignment horizontal="center" vertical="center"/>
    </xf>
    <xf numFmtId="0" fontId="35" fillId="0" borderId="0" xfId="39" applyFont="1" applyFill="1" applyBorder="1" applyAlignment="1" applyProtection="1">
      <alignment horizontal="center" vertical="center"/>
    </xf>
    <xf numFmtId="0" fontId="41" fillId="29" borderId="15" xfId="38" applyFont="1" applyFill="1" applyBorder="1" applyProtection="1">
      <protection locked="0"/>
    </xf>
    <xf numFmtId="1" fontId="41" fillId="29" borderId="12" xfId="38" applyNumberFormat="1" applyFont="1" applyFill="1" applyBorder="1" applyAlignment="1" applyProtection="1">
      <alignment horizontal="center"/>
      <protection locked="0"/>
    </xf>
    <xf numFmtId="1" fontId="41" fillId="29" borderId="10" xfId="38" applyNumberFormat="1" applyFont="1" applyFill="1" applyBorder="1" applyAlignment="1" applyProtection="1">
      <alignment horizontal="center"/>
      <protection locked="0"/>
    </xf>
    <xf numFmtId="0" fontId="41" fillId="29" borderId="66" xfId="38" applyFont="1" applyFill="1" applyBorder="1" applyAlignment="1" applyProtection="1">
      <alignment horizontal="center"/>
      <protection locked="0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H_B séma 0323" xfId="38"/>
    <cellStyle name="Normál_H_B séma 0323 2" xfId="44"/>
    <cellStyle name="Normál_Hír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M268"/>
  <sheetViews>
    <sheetView tabSelected="1" view="pageBreakPreview" topLeftCell="A48" zoomScale="84" zoomScaleNormal="110" zoomScaleSheetLayoutView="84" workbookViewId="0">
      <selection activeCell="C71" sqref="C71"/>
    </sheetView>
  </sheetViews>
  <sheetFormatPr defaultColWidth="10.6640625" defaultRowHeight="15.75" x14ac:dyDescent="0.25"/>
  <cols>
    <col min="1" max="1" width="17.33203125" style="123" customWidth="1"/>
    <col min="2" max="2" width="7.1640625" style="1" customWidth="1"/>
    <col min="3" max="3" width="83.1640625" style="1" bestFit="1" customWidth="1"/>
    <col min="4" max="18" width="5.83203125" style="1" customWidth="1"/>
    <col min="19" max="19" width="6" style="1" bestFit="1" customWidth="1"/>
    <col min="20" max="20" width="5.6640625" style="1" bestFit="1" customWidth="1"/>
    <col min="21" max="21" width="6.5" style="1" bestFit="1" customWidth="1"/>
    <col min="22" max="23" width="5.83203125" style="1" customWidth="1"/>
    <col min="24" max="24" width="63.83203125" style="1" bestFit="1" customWidth="1"/>
    <col min="25" max="25" width="44.164062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39" ht="21.95" customHeight="1" x14ac:dyDescent="0.2">
      <c r="A1" s="376" t="s">
        <v>17</v>
      </c>
      <c r="B1" s="376"/>
      <c r="C1" s="376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2"/>
      <c r="U1" s="2"/>
      <c r="V1" s="2"/>
      <c r="W1" s="2"/>
    </row>
    <row r="2" spans="1:39" ht="21.95" customHeight="1" x14ac:dyDescent="0.2">
      <c r="A2" s="385" t="s">
        <v>179</v>
      </c>
      <c r="B2" s="385"/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5"/>
      <c r="U2" s="5"/>
      <c r="V2" s="5"/>
      <c r="W2" s="5"/>
    </row>
    <row r="3" spans="1:39" ht="21.95" customHeight="1" x14ac:dyDescent="0.2">
      <c r="A3" s="380" t="s">
        <v>37</v>
      </c>
      <c r="B3" s="380"/>
      <c r="C3" s="380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149"/>
      <c r="U3" s="149"/>
      <c r="V3" s="149"/>
      <c r="W3" s="149"/>
    </row>
    <row r="4" spans="1:39" ht="15.75" customHeight="1" x14ac:dyDescent="0.2">
      <c r="A4" s="378" t="s">
        <v>385</v>
      </c>
      <c r="B4" s="378"/>
      <c r="C4" s="378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49"/>
      <c r="U4" s="149"/>
      <c r="V4" s="149"/>
      <c r="W4" s="149"/>
    </row>
    <row r="5" spans="1:39" ht="15.75" customHeight="1" thickBot="1" x14ac:dyDescent="0.25">
      <c r="A5" s="387" t="s">
        <v>373</v>
      </c>
      <c r="B5" s="387"/>
      <c r="C5" s="387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150"/>
      <c r="U5" s="150"/>
      <c r="V5" s="150"/>
      <c r="W5" s="150"/>
    </row>
    <row r="6" spans="1:39" ht="15.75" customHeight="1" thickTop="1" thickBot="1" x14ac:dyDescent="0.25">
      <c r="A6" s="342" t="s">
        <v>13</v>
      </c>
      <c r="B6" s="345" t="s">
        <v>14</v>
      </c>
      <c r="C6" s="382" t="s">
        <v>15</v>
      </c>
      <c r="D6" s="373" t="s">
        <v>8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5"/>
      <c r="T6" s="367" t="s">
        <v>25</v>
      </c>
      <c r="U6" s="368"/>
      <c r="V6" s="368"/>
      <c r="W6" s="369"/>
      <c r="X6" s="335" t="s">
        <v>325</v>
      </c>
      <c r="Y6" s="336" t="s">
        <v>326</v>
      </c>
    </row>
    <row r="7" spans="1:39" ht="15.75" customHeight="1" x14ac:dyDescent="0.2">
      <c r="A7" s="343"/>
      <c r="B7" s="346"/>
      <c r="C7" s="383"/>
      <c r="D7" s="352" t="s">
        <v>1</v>
      </c>
      <c r="E7" s="353"/>
      <c r="F7" s="353"/>
      <c r="G7" s="354"/>
      <c r="H7" s="355" t="s">
        <v>2</v>
      </c>
      <c r="I7" s="353"/>
      <c r="J7" s="353"/>
      <c r="K7" s="356"/>
      <c r="L7" s="352" t="s">
        <v>3</v>
      </c>
      <c r="M7" s="353"/>
      <c r="N7" s="353"/>
      <c r="O7" s="354"/>
      <c r="P7" s="355" t="s">
        <v>4</v>
      </c>
      <c r="Q7" s="353"/>
      <c r="R7" s="353"/>
      <c r="S7" s="354"/>
      <c r="T7" s="370"/>
      <c r="U7" s="371"/>
      <c r="V7" s="371"/>
      <c r="W7" s="372"/>
      <c r="X7" s="335"/>
      <c r="Y7" s="336"/>
    </row>
    <row r="8" spans="1:39" ht="15.75" customHeight="1" x14ac:dyDescent="0.2">
      <c r="A8" s="343"/>
      <c r="B8" s="346"/>
      <c r="C8" s="383"/>
      <c r="D8" s="76" t="s">
        <v>9</v>
      </c>
      <c r="E8" s="76" t="s">
        <v>24</v>
      </c>
      <c r="F8" s="348" t="s">
        <v>7</v>
      </c>
      <c r="G8" s="350" t="s">
        <v>12</v>
      </c>
      <c r="H8" s="76" t="s">
        <v>9</v>
      </c>
      <c r="I8" s="76" t="s">
        <v>10</v>
      </c>
      <c r="J8" s="348" t="s">
        <v>7</v>
      </c>
      <c r="K8" s="350" t="s">
        <v>12</v>
      </c>
      <c r="L8" s="76" t="s">
        <v>9</v>
      </c>
      <c r="M8" s="76" t="s">
        <v>10</v>
      </c>
      <c r="N8" s="348" t="s">
        <v>7</v>
      </c>
      <c r="O8" s="350" t="s">
        <v>12</v>
      </c>
      <c r="P8" s="76" t="s">
        <v>9</v>
      </c>
      <c r="Q8" s="76" t="s">
        <v>10</v>
      </c>
      <c r="R8" s="348" t="s">
        <v>7</v>
      </c>
      <c r="S8" s="350" t="s">
        <v>12</v>
      </c>
      <c r="T8" s="90" t="s">
        <v>9</v>
      </c>
      <c r="U8" s="76" t="s">
        <v>10</v>
      </c>
      <c r="V8" s="348" t="s">
        <v>7</v>
      </c>
      <c r="W8" s="365" t="s">
        <v>12</v>
      </c>
      <c r="X8" s="335"/>
      <c r="Y8" s="336"/>
    </row>
    <row r="9" spans="1:39" ht="80.099999999999994" customHeight="1" thickBot="1" x14ac:dyDescent="0.25">
      <c r="A9" s="344"/>
      <c r="B9" s="347"/>
      <c r="C9" s="384"/>
      <c r="D9" s="24" t="s">
        <v>23</v>
      </c>
      <c r="E9" s="24" t="s">
        <v>23</v>
      </c>
      <c r="F9" s="349"/>
      <c r="G9" s="351"/>
      <c r="H9" s="24" t="s">
        <v>11</v>
      </c>
      <c r="I9" s="24" t="s">
        <v>11</v>
      </c>
      <c r="J9" s="349"/>
      <c r="K9" s="351"/>
      <c r="L9" s="24" t="s">
        <v>11</v>
      </c>
      <c r="M9" s="24" t="s">
        <v>11</v>
      </c>
      <c r="N9" s="349"/>
      <c r="O9" s="351"/>
      <c r="P9" s="24" t="s">
        <v>11</v>
      </c>
      <c r="Q9" s="24" t="s">
        <v>11</v>
      </c>
      <c r="R9" s="349"/>
      <c r="S9" s="351"/>
      <c r="T9" s="91" t="s">
        <v>23</v>
      </c>
      <c r="U9" s="24" t="s">
        <v>23</v>
      </c>
      <c r="V9" s="349"/>
      <c r="W9" s="366"/>
      <c r="X9" s="335"/>
      <c r="Y9" s="336"/>
    </row>
    <row r="10" spans="1:39" s="15" customFormat="1" ht="15.75" customHeight="1" x14ac:dyDescent="0.3">
      <c r="A10" s="114">
        <v>1</v>
      </c>
      <c r="B10" s="25"/>
      <c r="C10" s="26" t="s">
        <v>50</v>
      </c>
      <c r="D10" s="151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09"/>
      <c r="U10" s="110"/>
      <c r="V10" s="110"/>
      <c r="W10" s="111"/>
      <c r="X10" s="291"/>
      <c r="Y10" s="291"/>
    </row>
    <row r="11" spans="1:39" ht="15.75" customHeight="1" x14ac:dyDescent="0.25">
      <c r="A11" s="325" t="s">
        <v>62</v>
      </c>
      <c r="B11" s="27" t="s">
        <v>0</v>
      </c>
      <c r="C11" s="310" t="s">
        <v>70</v>
      </c>
      <c r="D11" s="242">
        <v>5</v>
      </c>
      <c r="E11" s="145">
        <v>1</v>
      </c>
      <c r="F11" s="145">
        <v>2</v>
      </c>
      <c r="G11" s="147" t="s">
        <v>0</v>
      </c>
      <c r="H11" s="146"/>
      <c r="I11" s="145"/>
      <c r="J11" s="145"/>
      <c r="K11" s="147"/>
      <c r="L11" s="146"/>
      <c r="M11" s="145"/>
      <c r="N11" s="145"/>
      <c r="O11" s="147"/>
      <c r="P11" s="146"/>
      <c r="Q11" s="145"/>
      <c r="R11" s="145"/>
      <c r="S11" s="147" t="s">
        <v>71</v>
      </c>
      <c r="T11" s="93">
        <f>IF(D11+H11+L11+P11=0,"",D11+H11+L11+P11)</f>
        <v>5</v>
      </c>
      <c r="U11" s="28">
        <f>IF(E11+I11+M11+Q11=0,"",E11+I11+M11+Q11)</f>
        <v>1</v>
      </c>
      <c r="V11" s="28">
        <f>IF(F11+J11+N11+R11=0,"",F11+J11+N11+R11)</f>
        <v>2</v>
      </c>
      <c r="W11" s="30" t="s">
        <v>29</v>
      </c>
      <c r="X11" s="303" t="s">
        <v>327</v>
      </c>
      <c r="Y11" s="316" t="s">
        <v>391</v>
      </c>
      <c r="Z11" s="389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</row>
    <row r="12" spans="1:39" ht="15.75" customHeight="1" x14ac:dyDescent="0.25">
      <c r="A12" s="232" t="s">
        <v>63</v>
      </c>
      <c r="B12" s="27" t="s">
        <v>0</v>
      </c>
      <c r="C12" s="243" t="s">
        <v>307</v>
      </c>
      <c r="D12" s="146">
        <v>6</v>
      </c>
      <c r="E12" s="145"/>
      <c r="F12" s="145">
        <v>2</v>
      </c>
      <c r="G12" s="147" t="s">
        <v>72</v>
      </c>
      <c r="H12" s="146"/>
      <c r="I12" s="145"/>
      <c r="J12" s="145"/>
      <c r="K12" s="147"/>
      <c r="L12" s="146"/>
      <c r="M12" s="145"/>
      <c r="N12" s="145"/>
      <c r="O12" s="147"/>
      <c r="P12" s="146"/>
      <c r="Q12" s="145"/>
      <c r="R12" s="145"/>
      <c r="S12" s="147"/>
      <c r="T12" s="93">
        <f t="shared" ref="T12:T19" si="0">IF(D12+H12+L12+P12=0,"",D12+H12+L12+P12)</f>
        <v>6</v>
      </c>
      <c r="U12" s="28" t="str">
        <f t="shared" ref="U12:U19" si="1">IF(E12+I12+M12+Q12=0,"",E12+I12+M12+Q12)</f>
        <v/>
      </c>
      <c r="V12" s="28">
        <f t="shared" ref="V12:V19" si="2">IF(F12+J12+N12+R12=0,"",F12+J12+N12+R12)</f>
        <v>2</v>
      </c>
      <c r="W12" s="30" t="s">
        <v>29</v>
      </c>
      <c r="X12" s="303" t="s">
        <v>328</v>
      </c>
      <c r="Y12" s="298" t="s">
        <v>329</v>
      </c>
    </row>
    <row r="13" spans="1:39" ht="15.75" customHeight="1" x14ac:dyDescent="0.25">
      <c r="A13" s="232" t="s">
        <v>64</v>
      </c>
      <c r="B13" s="27" t="s">
        <v>0</v>
      </c>
      <c r="C13" s="243" t="s">
        <v>73</v>
      </c>
      <c r="D13" s="146"/>
      <c r="E13" s="145"/>
      <c r="F13" s="145"/>
      <c r="G13" s="147"/>
      <c r="H13" s="146">
        <v>6</v>
      </c>
      <c r="I13" s="145"/>
      <c r="J13" s="145">
        <v>4</v>
      </c>
      <c r="K13" s="147" t="s">
        <v>72</v>
      </c>
      <c r="L13" s="146"/>
      <c r="M13" s="145"/>
      <c r="N13" s="145"/>
      <c r="O13" s="147"/>
      <c r="P13" s="146"/>
      <c r="Q13" s="145"/>
      <c r="R13" s="145"/>
      <c r="S13" s="147"/>
      <c r="T13" s="93">
        <f t="shared" si="0"/>
        <v>6</v>
      </c>
      <c r="U13" s="28" t="str">
        <f t="shared" si="1"/>
        <v/>
      </c>
      <c r="V13" s="28">
        <f t="shared" si="2"/>
        <v>4</v>
      </c>
      <c r="W13" s="30" t="s">
        <v>29</v>
      </c>
      <c r="X13" s="303" t="s">
        <v>388</v>
      </c>
      <c r="Y13" s="298" t="s">
        <v>330</v>
      </c>
    </row>
    <row r="14" spans="1:39" ht="15.75" customHeight="1" x14ac:dyDescent="0.25">
      <c r="A14" s="232" t="s">
        <v>65</v>
      </c>
      <c r="B14" s="27" t="s">
        <v>0</v>
      </c>
      <c r="C14" s="243" t="s">
        <v>74</v>
      </c>
      <c r="D14" s="146">
        <v>6</v>
      </c>
      <c r="E14" s="145"/>
      <c r="F14" s="145">
        <v>2</v>
      </c>
      <c r="G14" s="147" t="s">
        <v>0</v>
      </c>
      <c r="H14" s="146"/>
      <c r="I14" s="145"/>
      <c r="J14" s="145"/>
      <c r="K14" s="147"/>
      <c r="L14" s="146"/>
      <c r="M14" s="145"/>
      <c r="N14" s="145"/>
      <c r="O14" s="147"/>
      <c r="P14" s="146"/>
      <c r="Q14" s="145"/>
      <c r="R14" s="145"/>
      <c r="S14" s="147"/>
      <c r="T14" s="93">
        <f t="shared" si="0"/>
        <v>6</v>
      </c>
      <c r="U14" s="28" t="str">
        <f t="shared" si="1"/>
        <v/>
      </c>
      <c r="V14" s="28">
        <f t="shared" si="2"/>
        <v>2</v>
      </c>
      <c r="W14" s="30" t="s">
        <v>29</v>
      </c>
      <c r="X14" s="303" t="s">
        <v>331</v>
      </c>
      <c r="Y14" s="298" t="s">
        <v>332</v>
      </c>
    </row>
    <row r="15" spans="1:39" ht="15.75" customHeight="1" x14ac:dyDescent="0.25">
      <c r="A15" s="325" t="s">
        <v>66</v>
      </c>
      <c r="B15" s="27" t="s">
        <v>0</v>
      </c>
      <c r="C15" s="310" t="s">
        <v>306</v>
      </c>
      <c r="D15" s="146">
        <v>6</v>
      </c>
      <c r="E15" s="145"/>
      <c r="F15" s="145">
        <v>2</v>
      </c>
      <c r="G15" s="147" t="s">
        <v>72</v>
      </c>
      <c r="H15" s="146"/>
      <c r="I15" s="145"/>
      <c r="J15" s="145"/>
      <c r="K15" s="147"/>
      <c r="L15" s="146"/>
      <c r="M15" s="145"/>
      <c r="N15" s="145"/>
      <c r="O15" s="147"/>
      <c r="P15" s="146"/>
      <c r="Q15" s="145"/>
      <c r="R15" s="145"/>
      <c r="S15" s="147"/>
      <c r="T15" s="93">
        <f t="shared" si="0"/>
        <v>6</v>
      </c>
      <c r="U15" s="28" t="str">
        <f t="shared" si="1"/>
        <v/>
      </c>
      <c r="V15" s="28">
        <f t="shared" si="2"/>
        <v>2</v>
      </c>
      <c r="W15" s="30" t="s">
        <v>29</v>
      </c>
      <c r="X15" s="303" t="s">
        <v>388</v>
      </c>
      <c r="Y15" s="316" t="s">
        <v>386</v>
      </c>
      <c r="Z15" s="391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</row>
    <row r="16" spans="1:39" ht="15.75" customHeight="1" x14ac:dyDescent="0.25">
      <c r="A16" s="232" t="s">
        <v>67</v>
      </c>
      <c r="B16" s="27" t="s">
        <v>0</v>
      </c>
      <c r="C16" s="243" t="s">
        <v>75</v>
      </c>
      <c r="D16" s="146"/>
      <c r="E16" s="145"/>
      <c r="F16" s="145"/>
      <c r="G16" s="147"/>
      <c r="H16" s="146">
        <v>6</v>
      </c>
      <c r="I16" s="145"/>
      <c r="J16" s="145">
        <v>4</v>
      </c>
      <c r="K16" s="147" t="s">
        <v>72</v>
      </c>
      <c r="L16" s="146"/>
      <c r="M16" s="145"/>
      <c r="N16" s="145"/>
      <c r="O16" s="147"/>
      <c r="P16" s="146"/>
      <c r="Q16" s="145"/>
      <c r="R16" s="145"/>
      <c r="S16" s="147"/>
      <c r="T16" s="93">
        <f t="shared" si="0"/>
        <v>6</v>
      </c>
      <c r="U16" s="28" t="str">
        <f t="shared" si="1"/>
        <v/>
      </c>
      <c r="V16" s="28">
        <f t="shared" si="2"/>
        <v>4</v>
      </c>
      <c r="W16" s="30" t="s">
        <v>29</v>
      </c>
      <c r="X16" s="303" t="s">
        <v>333</v>
      </c>
      <c r="Y16" s="298" t="s">
        <v>334</v>
      </c>
    </row>
    <row r="17" spans="1:39" ht="15.75" customHeight="1" x14ac:dyDescent="0.25">
      <c r="A17" s="232" t="s">
        <v>68</v>
      </c>
      <c r="B17" s="27" t="s">
        <v>0</v>
      </c>
      <c r="C17" s="243" t="s">
        <v>76</v>
      </c>
      <c r="D17" s="146">
        <v>3</v>
      </c>
      <c r="E17" s="145">
        <v>15</v>
      </c>
      <c r="F17" s="145">
        <v>2</v>
      </c>
      <c r="G17" s="147" t="s">
        <v>72</v>
      </c>
      <c r="H17" s="146"/>
      <c r="I17" s="145"/>
      <c r="J17" s="145"/>
      <c r="K17" s="147"/>
      <c r="L17" s="146"/>
      <c r="M17" s="145"/>
      <c r="N17" s="145"/>
      <c r="O17" s="147"/>
      <c r="P17" s="146"/>
      <c r="Q17" s="145"/>
      <c r="R17" s="145"/>
      <c r="S17" s="147"/>
      <c r="T17" s="93">
        <f>IF(D17+H17+L17+P17=0,"",D17+H17+L17+P17)</f>
        <v>3</v>
      </c>
      <c r="U17" s="28">
        <f>IF(E17+I17+M17+Q17=0,"",E17+I17+M17+Q17)</f>
        <v>15</v>
      </c>
      <c r="V17" s="28">
        <f>IF(F17+J17+N17+R17=0,"",F17+J17+N17+R17)</f>
        <v>2</v>
      </c>
      <c r="W17" s="30" t="s">
        <v>29</v>
      </c>
      <c r="X17" s="303" t="s">
        <v>335</v>
      </c>
      <c r="Y17" s="298" t="s">
        <v>336</v>
      </c>
    </row>
    <row r="18" spans="1:39" ht="15.75" customHeight="1" x14ac:dyDescent="0.25">
      <c r="A18" s="232" t="s">
        <v>69</v>
      </c>
      <c r="B18" s="27" t="s">
        <v>0</v>
      </c>
      <c r="C18" s="243" t="s">
        <v>305</v>
      </c>
      <c r="D18" s="146">
        <v>6</v>
      </c>
      <c r="E18" s="145"/>
      <c r="F18" s="145">
        <v>2</v>
      </c>
      <c r="G18" s="147" t="s">
        <v>72</v>
      </c>
      <c r="H18" s="146"/>
      <c r="I18" s="145"/>
      <c r="J18" s="145"/>
      <c r="K18" s="147"/>
      <c r="L18" s="146"/>
      <c r="M18" s="145"/>
      <c r="N18" s="145"/>
      <c r="O18" s="147"/>
      <c r="P18" s="146"/>
      <c r="Q18" s="145"/>
      <c r="R18" s="145"/>
      <c r="S18" s="147"/>
      <c r="T18" s="93">
        <f t="shared" si="0"/>
        <v>6</v>
      </c>
      <c r="U18" s="28" t="str">
        <f t="shared" si="1"/>
        <v/>
      </c>
      <c r="V18" s="28">
        <f t="shared" si="2"/>
        <v>2</v>
      </c>
      <c r="W18" s="30" t="s">
        <v>29</v>
      </c>
      <c r="X18" s="303" t="s">
        <v>327</v>
      </c>
      <c r="Y18" s="298" t="s">
        <v>337</v>
      </c>
    </row>
    <row r="19" spans="1:39" s="332" customFormat="1" ht="15.75" customHeight="1" x14ac:dyDescent="0.25">
      <c r="A19" s="325" t="s">
        <v>397</v>
      </c>
      <c r="B19" s="27" t="s">
        <v>0</v>
      </c>
      <c r="C19" s="310" t="s">
        <v>297</v>
      </c>
      <c r="D19" s="326">
        <v>6</v>
      </c>
      <c r="E19" s="327">
        <v>4</v>
      </c>
      <c r="F19" s="327">
        <v>3</v>
      </c>
      <c r="G19" s="328" t="s">
        <v>177</v>
      </c>
      <c r="H19" s="326"/>
      <c r="I19" s="327"/>
      <c r="J19" s="327"/>
      <c r="K19" s="328"/>
      <c r="L19" s="326"/>
      <c r="M19" s="327"/>
      <c r="N19" s="327"/>
      <c r="O19" s="328"/>
      <c r="P19" s="326"/>
      <c r="Q19" s="327"/>
      <c r="R19" s="327"/>
      <c r="S19" s="328"/>
      <c r="T19" s="329">
        <f t="shared" si="0"/>
        <v>6</v>
      </c>
      <c r="U19" s="330">
        <f t="shared" si="1"/>
        <v>4</v>
      </c>
      <c r="V19" s="330">
        <f t="shared" si="2"/>
        <v>3</v>
      </c>
      <c r="W19" s="331" t="s">
        <v>29</v>
      </c>
      <c r="X19" s="303" t="s">
        <v>338</v>
      </c>
      <c r="Y19" s="316" t="s">
        <v>392</v>
      </c>
      <c r="Z19" s="395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</row>
    <row r="20" spans="1:39" ht="15.75" customHeight="1" x14ac:dyDescent="0.25">
      <c r="A20" s="232" t="s">
        <v>321</v>
      </c>
      <c r="B20" s="135" t="s">
        <v>0</v>
      </c>
      <c r="C20" s="243" t="s">
        <v>320</v>
      </c>
      <c r="D20" s="12"/>
      <c r="E20" s="9"/>
      <c r="F20" s="9"/>
      <c r="G20" s="145"/>
      <c r="H20" s="12"/>
      <c r="I20" s="9"/>
      <c r="J20" s="9"/>
      <c r="K20" s="145"/>
      <c r="L20" s="12">
        <v>8</v>
      </c>
      <c r="M20" s="9"/>
      <c r="N20" s="9">
        <v>4</v>
      </c>
      <c r="O20" s="145" t="s">
        <v>0</v>
      </c>
      <c r="P20" s="12"/>
      <c r="Q20" s="9"/>
      <c r="R20" s="9"/>
      <c r="S20" s="145"/>
      <c r="T20" s="93">
        <f t="shared" ref="T20:T59" si="3">IF(D20+H20+L20+P20=0,"",D20+H20+L20+P20)</f>
        <v>8</v>
      </c>
      <c r="U20" s="28" t="str">
        <f t="shared" ref="U20:U59" si="4">IF(E20+I20+M20+Q20=0,"",E20+I20+M20+Q20)</f>
        <v/>
      </c>
      <c r="V20" s="28">
        <f t="shared" ref="V20:V59" si="5">IF(F20+J20+N20+R20=0,"",F20+J20+N20+R20)</f>
        <v>4</v>
      </c>
      <c r="W20" s="30" t="s">
        <v>29</v>
      </c>
      <c r="X20" s="303" t="s">
        <v>339</v>
      </c>
      <c r="Y20" s="298" t="s">
        <v>340</v>
      </c>
    </row>
    <row r="21" spans="1:39" ht="15.75" customHeight="1" x14ac:dyDescent="0.25">
      <c r="A21" s="232" t="s">
        <v>77</v>
      </c>
      <c r="B21" s="135" t="s">
        <v>0</v>
      </c>
      <c r="C21" s="243" t="s">
        <v>78</v>
      </c>
      <c r="D21" s="12"/>
      <c r="E21" s="9"/>
      <c r="F21" s="9"/>
      <c r="G21" s="145"/>
      <c r="H21" s="12"/>
      <c r="I21" s="9"/>
      <c r="J21" s="9"/>
      <c r="K21" s="145"/>
      <c r="L21" s="12"/>
      <c r="M21" s="9"/>
      <c r="N21" s="9"/>
      <c r="O21" s="145"/>
      <c r="P21" s="12">
        <v>20</v>
      </c>
      <c r="Q21" s="9"/>
      <c r="R21" s="9">
        <v>2</v>
      </c>
      <c r="S21" s="145" t="s">
        <v>79</v>
      </c>
      <c r="T21" s="93">
        <f t="shared" si="3"/>
        <v>20</v>
      </c>
      <c r="U21" s="28" t="str">
        <f t="shared" si="4"/>
        <v/>
      </c>
      <c r="V21" s="28">
        <f t="shared" si="5"/>
        <v>2</v>
      </c>
      <c r="W21" s="30" t="s">
        <v>29</v>
      </c>
      <c r="X21" s="303" t="s">
        <v>327</v>
      </c>
      <c r="Y21" s="298" t="s">
        <v>337</v>
      </c>
    </row>
    <row r="22" spans="1:39" ht="15.75" customHeight="1" x14ac:dyDescent="0.25">
      <c r="A22" s="232" t="s">
        <v>80</v>
      </c>
      <c r="B22" s="135" t="s">
        <v>0</v>
      </c>
      <c r="C22" s="243" t="s">
        <v>81</v>
      </c>
      <c r="D22" s="12"/>
      <c r="E22" s="9"/>
      <c r="F22" s="9"/>
      <c r="G22" s="145"/>
      <c r="H22" s="12"/>
      <c r="I22" s="9"/>
      <c r="J22" s="9"/>
      <c r="K22" s="145"/>
      <c r="L22" s="233">
        <v>26</v>
      </c>
      <c r="M22" s="9"/>
      <c r="N22" s="9">
        <v>4</v>
      </c>
      <c r="O22" s="145" t="s">
        <v>0</v>
      </c>
      <c r="P22" s="12"/>
      <c r="Q22" s="9"/>
      <c r="R22" s="9"/>
      <c r="S22" s="145" t="s">
        <v>71</v>
      </c>
      <c r="T22" s="93">
        <f t="shared" si="3"/>
        <v>26</v>
      </c>
      <c r="U22" s="28" t="str">
        <f t="shared" si="4"/>
        <v/>
      </c>
      <c r="V22" s="28">
        <f t="shared" si="5"/>
        <v>4</v>
      </c>
      <c r="W22" s="30" t="s">
        <v>29</v>
      </c>
      <c r="X22" s="303" t="s">
        <v>388</v>
      </c>
      <c r="Y22" s="298" t="s">
        <v>330</v>
      </c>
    </row>
    <row r="23" spans="1:39" ht="15.75" customHeight="1" x14ac:dyDescent="0.25">
      <c r="A23" s="232" t="s">
        <v>82</v>
      </c>
      <c r="B23" s="135" t="s">
        <v>0</v>
      </c>
      <c r="C23" s="243" t="s">
        <v>298</v>
      </c>
      <c r="D23" s="12"/>
      <c r="E23" s="9"/>
      <c r="F23" s="9"/>
      <c r="G23" s="145"/>
      <c r="H23" s="12"/>
      <c r="I23" s="9"/>
      <c r="J23" s="9"/>
      <c r="K23" s="145"/>
      <c r="L23" s="12"/>
      <c r="M23" s="9">
        <v>20</v>
      </c>
      <c r="N23" s="9">
        <v>2</v>
      </c>
      <c r="O23" s="145" t="s">
        <v>178</v>
      </c>
      <c r="P23" s="12"/>
      <c r="Q23" s="9"/>
      <c r="R23" s="9"/>
      <c r="S23" s="145"/>
      <c r="T23" s="93" t="str">
        <f>IF(D23+H23+L23+P23=0,"",D23+H23+L23+P23)</f>
        <v/>
      </c>
      <c r="U23" s="28">
        <f>IF(E23+I23+M23+Q23=0,"",E23+I23+M23+Q23)</f>
        <v>20</v>
      </c>
      <c r="V23" s="28">
        <f>IF(F23+J23+N23+R23=0,"",F23+J23+N23+R23)</f>
        <v>2</v>
      </c>
      <c r="W23" s="30" t="s">
        <v>29</v>
      </c>
      <c r="X23" s="303" t="s">
        <v>335</v>
      </c>
      <c r="Y23" s="298" t="s">
        <v>341</v>
      </c>
    </row>
    <row r="24" spans="1:39" s="236" customFormat="1" ht="15.75" customHeight="1" x14ac:dyDescent="0.25">
      <c r="A24" s="232" t="s">
        <v>310</v>
      </c>
      <c r="B24" s="135" t="s">
        <v>0</v>
      </c>
      <c r="C24" s="243" t="s">
        <v>299</v>
      </c>
      <c r="D24" s="233"/>
      <c r="E24" s="234"/>
      <c r="F24" s="234"/>
      <c r="G24" s="235"/>
      <c r="H24" s="233"/>
      <c r="I24" s="234"/>
      <c r="J24" s="234"/>
      <c r="K24" s="235"/>
      <c r="L24" s="233"/>
      <c r="M24" s="234"/>
      <c r="N24" s="234"/>
      <c r="O24" s="235"/>
      <c r="P24" s="233"/>
      <c r="Q24" s="234">
        <v>20</v>
      </c>
      <c r="R24" s="234">
        <v>2</v>
      </c>
      <c r="S24" s="235" t="s">
        <v>178</v>
      </c>
      <c r="T24" s="93" t="str">
        <f>IF(D24+H24+L24+P24=0,"",D24+H24+L24+P24)</f>
        <v/>
      </c>
      <c r="U24" s="28">
        <f>IF(E24+I24+M23+Q24=0,"",E24+I24+M24+Q24)</f>
        <v>20</v>
      </c>
      <c r="V24" s="28">
        <f>IF(F24+J24+N23+R24=0,"",F24+J24+N24+R24)</f>
        <v>2</v>
      </c>
      <c r="W24" s="30" t="s">
        <v>29</v>
      </c>
      <c r="X24" s="303" t="s">
        <v>335</v>
      </c>
      <c r="Y24" s="298" t="s">
        <v>341</v>
      </c>
    </row>
    <row r="25" spans="1:39" ht="15.75" customHeight="1" x14ac:dyDescent="0.25">
      <c r="A25" s="325" t="s">
        <v>83</v>
      </c>
      <c r="B25" s="135" t="s">
        <v>0</v>
      </c>
      <c r="C25" s="310" t="s">
        <v>84</v>
      </c>
      <c r="D25" s="12"/>
      <c r="E25" s="9"/>
      <c r="F25" s="9"/>
      <c r="G25" s="145"/>
      <c r="H25" s="12">
        <v>12</v>
      </c>
      <c r="I25" s="9"/>
      <c r="J25" s="9">
        <v>4</v>
      </c>
      <c r="K25" s="145" t="s">
        <v>0</v>
      </c>
      <c r="L25" s="12"/>
      <c r="M25" s="9"/>
      <c r="N25" s="9"/>
      <c r="O25" s="145"/>
      <c r="P25" s="12"/>
      <c r="Q25" s="9"/>
      <c r="R25" s="9"/>
      <c r="S25" s="145"/>
      <c r="T25" s="93">
        <f t="shared" si="3"/>
        <v>12</v>
      </c>
      <c r="U25" s="28" t="str">
        <f t="shared" si="4"/>
        <v/>
      </c>
      <c r="V25" s="28">
        <f t="shared" si="5"/>
        <v>4</v>
      </c>
      <c r="W25" s="30" t="s">
        <v>29</v>
      </c>
      <c r="X25" s="303" t="s">
        <v>342</v>
      </c>
      <c r="Y25" s="316" t="s">
        <v>390</v>
      </c>
    </row>
    <row r="26" spans="1:39" ht="15.75" customHeight="1" x14ac:dyDescent="0.25">
      <c r="A26" s="232" t="s">
        <v>85</v>
      </c>
      <c r="B26" s="135" t="s">
        <v>0</v>
      </c>
      <c r="C26" s="243" t="s">
        <v>86</v>
      </c>
      <c r="D26" s="12"/>
      <c r="E26" s="9"/>
      <c r="F26" s="9"/>
      <c r="G26" s="145"/>
      <c r="H26" s="233">
        <v>10</v>
      </c>
      <c r="I26" s="234">
        <v>4</v>
      </c>
      <c r="J26" s="9">
        <v>2</v>
      </c>
      <c r="K26" s="145" t="s">
        <v>72</v>
      </c>
      <c r="L26" s="12"/>
      <c r="M26" s="9"/>
      <c r="N26" s="9"/>
      <c r="O26" s="145"/>
      <c r="P26" s="12"/>
      <c r="Q26" s="9"/>
      <c r="R26" s="9"/>
      <c r="S26" s="145" t="s">
        <v>71</v>
      </c>
      <c r="T26" s="93">
        <f t="shared" si="3"/>
        <v>10</v>
      </c>
      <c r="U26" s="28">
        <f t="shared" si="4"/>
        <v>4</v>
      </c>
      <c r="V26" s="28">
        <f t="shared" si="5"/>
        <v>2</v>
      </c>
      <c r="W26" s="30" t="s">
        <v>29</v>
      </c>
      <c r="X26" s="303" t="s">
        <v>343</v>
      </c>
      <c r="Y26" s="298" t="s">
        <v>344</v>
      </c>
    </row>
    <row r="27" spans="1:39" ht="15.75" customHeight="1" x14ac:dyDescent="0.25">
      <c r="A27" s="232" t="s">
        <v>87</v>
      </c>
      <c r="B27" s="135" t="s">
        <v>0</v>
      </c>
      <c r="C27" s="243" t="s">
        <v>88</v>
      </c>
      <c r="D27" s="12"/>
      <c r="E27" s="9"/>
      <c r="F27" s="9"/>
      <c r="G27" s="145"/>
      <c r="H27" s="12"/>
      <c r="I27" s="9"/>
      <c r="J27" s="9"/>
      <c r="K27" s="145"/>
      <c r="L27" s="12">
        <v>12</v>
      </c>
      <c r="M27" s="9">
        <v>4</v>
      </c>
      <c r="N27" s="9">
        <v>4</v>
      </c>
      <c r="O27" s="145" t="s">
        <v>177</v>
      </c>
      <c r="P27" s="12"/>
      <c r="Q27" s="9"/>
      <c r="R27" s="9"/>
      <c r="S27" s="145" t="s">
        <v>71</v>
      </c>
      <c r="T27" s="93">
        <f t="shared" si="3"/>
        <v>12</v>
      </c>
      <c r="U27" s="28">
        <f t="shared" si="4"/>
        <v>4</v>
      </c>
      <c r="V27" s="28">
        <f t="shared" si="5"/>
        <v>4</v>
      </c>
      <c r="W27" s="30" t="s">
        <v>29</v>
      </c>
      <c r="X27" s="303" t="s">
        <v>343</v>
      </c>
      <c r="Y27" s="298" t="s">
        <v>344</v>
      </c>
    </row>
    <row r="28" spans="1:39" ht="15.75" customHeight="1" x14ac:dyDescent="0.25">
      <c r="A28" s="232" t="s">
        <v>89</v>
      </c>
      <c r="B28" s="135" t="s">
        <v>0</v>
      </c>
      <c r="C28" s="243" t="s">
        <v>90</v>
      </c>
      <c r="D28" s="12"/>
      <c r="E28" s="9"/>
      <c r="F28" s="9"/>
      <c r="G28" s="145"/>
      <c r="H28" s="12"/>
      <c r="I28" s="9"/>
      <c r="J28" s="9"/>
      <c r="K28" s="145"/>
      <c r="L28" s="12"/>
      <c r="M28" s="9"/>
      <c r="N28" s="9"/>
      <c r="O28" s="145"/>
      <c r="P28" s="12">
        <v>14</v>
      </c>
      <c r="Q28" s="9">
        <v>4</v>
      </c>
      <c r="R28" s="9">
        <v>2</v>
      </c>
      <c r="S28" s="145" t="s">
        <v>79</v>
      </c>
      <c r="T28" s="93">
        <f t="shared" si="3"/>
        <v>14</v>
      </c>
      <c r="U28" s="28">
        <f t="shared" si="4"/>
        <v>4</v>
      </c>
      <c r="V28" s="28">
        <f t="shared" si="5"/>
        <v>2</v>
      </c>
      <c r="W28" s="30" t="s">
        <v>29</v>
      </c>
      <c r="X28" s="303" t="s">
        <v>343</v>
      </c>
      <c r="Y28" s="298" t="s">
        <v>344</v>
      </c>
    </row>
    <row r="29" spans="1:39" ht="15.75" customHeight="1" x14ac:dyDescent="0.25">
      <c r="A29" s="232" t="s">
        <v>91</v>
      </c>
      <c r="B29" s="135" t="s">
        <v>0</v>
      </c>
      <c r="C29" s="243" t="s">
        <v>92</v>
      </c>
      <c r="D29" s="12"/>
      <c r="E29" s="9"/>
      <c r="F29" s="9"/>
      <c r="G29" s="145"/>
      <c r="H29" s="12">
        <v>10</v>
      </c>
      <c r="I29" s="9">
        <v>2</v>
      </c>
      <c r="J29" s="9">
        <v>3</v>
      </c>
      <c r="K29" s="145" t="s">
        <v>178</v>
      </c>
      <c r="L29" s="12"/>
      <c r="M29" s="9"/>
      <c r="N29" s="9"/>
      <c r="O29" s="145"/>
      <c r="P29" s="12"/>
      <c r="Q29" s="9"/>
      <c r="R29" s="9"/>
      <c r="S29" s="145"/>
      <c r="T29" s="93">
        <f t="shared" si="3"/>
        <v>10</v>
      </c>
      <c r="U29" s="28">
        <f t="shared" si="4"/>
        <v>2</v>
      </c>
      <c r="V29" s="28">
        <f t="shared" si="5"/>
        <v>3</v>
      </c>
      <c r="W29" s="30" t="s">
        <v>29</v>
      </c>
      <c r="X29" s="303" t="s">
        <v>345</v>
      </c>
      <c r="Y29" s="298" t="s">
        <v>346</v>
      </c>
    </row>
    <row r="30" spans="1:39" ht="15.75" customHeight="1" x14ac:dyDescent="0.25">
      <c r="A30" s="232" t="s">
        <v>93</v>
      </c>
      <c r="B30" s="135" t="s">
        <v>0</v>
      </c>
      <c r="C30" s="243" t="s">
        <v>94</v>
      </c>
      <c r="D30" s="12"/>
      <c r="E30" s="9"/>
      <c r="F30" s="9"/>
      <c r="G30" s="145"/>
      <c r="H30" s="12"/>
      <c r="I30" s="9"/>
      <c r="J30" s="9"/>
      <c r="K30" s="145"/>
      <c r="L30" s="12"/>
      <c r="M30" s="9"/>
      <c r="N30" s="9"/>
      <c r="O30" s="145"/>
      <c r="P30" s="12">
        <v>4</v>
      </c>
      <c r="Q30" s="9">
        <v>16</v>
      </c>
      <c r="R30" s="9">
        <v>3</v>
      </c>
      <c r="S30" s="145" t="s">
        <v>178</v>
      </c>
      <c r="T30" s="93">
        <f t="shared" si="3"/>
        <v>4</v>
      </c>
      <c r="U30" s="28">
        <f t="shared" si="4"/>
        <v>16</v>
      </c>
      <c r="V30" s="28">
        <f t="shared" si="5"/>
        <v>3</v>
      </c>
      <c r="W30" s="30" t="s">
        <v>29</v>
      </c>
      <c r="X30" s="303" t="s">
        <v>345</v>
      </c>
      <c r="Y30" s="298" t="s">
        <v>346</v>
      </c>
    </row>
    <row r="31" spans="1:39" ht="15.75" customHeight="1" x14ac:dyDescent="0.25">
      <c r="A31" s="232" t="s">
        <v>95</v>
      </c>
      <c r="B31" s="135" t="s">
        <v>0</v>
      </c>
      <c r="C31" s="243" t="s">
        <v>96</v>
      </c>
      <c r="D31" s="12"/>
      <c r="E31" s="9"/>
      <c r="F31" s="9"/>
      <c r="G31" s="145"/>
      <c r="H31" s="12">
        <v>14</v>
      </c>
      <c r="I31" s="9"/>
      <c r="J31" s="9">
        <v>2</v>
      </c>
      <c r="K31" s="145" t="s">
        <v>178</v>
      </c>
      <c r="L31" s="12"/>
      <c r="M31" s="9"/>
      <c r="N31" s="9"/>
      <c r="O31" s="145"/>
      <c r="P31" s="12"/>
      <c r="Q31" s="9"/>
      <c r="R31" s="9"/>
      <c r="S31" s="145"/>
      <c r="T31" s="93">
        <f t="shared" si="3"/>
        <v>14</v>
      </c>
      <c r="U31" s="28" t="str">
        <f t="shared" si="4"/>
        <v/>
      </c>
      <c r="V31" s="28">
        <f t="shared" si="5"/>
        <v>2</v>
      </c>
      <c r="W31" s="30" t="s">
        <v>29</v>
      </c>
      <c r="X31" s="303" t="s">
        <v>338</v>
      </c>
      <c r="Y31" s="298" t="s">
        <v>347</v>
      </c>
    </row>
    <row r="32" spans="1:39" ht="15.75" customHeight="1" x14ac:dyDescent="0.25">
      <c r="A32" s="232" t="s">
        <v>97</v>
      </c>
      <c r="B32" s="135" t="s">
        <v>0</v>
      </c>
      <c r="C32" s="243" t="s">
        <v>98</v>
      </c>
      <c r="D32" s="12"/>
      <c r="E32" s="9"/>
      <c r="F32" s="9"/>
      <c r="G32" s="145"/>
      <c r="H32" s="12"/>
      <c r="I32" s="9"/>
      <c r="J32" s="9"/>
      <c r="K32" s="145"/>
      <c r="L32" s="12">
        <v>15</v>
      </c>
      <c r="M32" s="9"/>
      <c r="N32" s="9">
        <v>3</v>
      </c>
      <c r="O32" s="145" t="s">
        <v>178</v>
      </c>
      <c r="P32" s="12"/>
      <c r="Q32" s="9"/>
      <c r="R32" s="9"/>
      <c r="S32" s="145"/>
      <c r="T32" s="93">
        <f t="shared" si="3"/>
        <v>15</v>
      </c>
      <c r="U32" s="28" t="str">
        <f t="shared" si="4"/>
        <v/>
      </c>
      <c r="V32" s="28">
        <f t="shared" si="5"/>
        <v>3</v>
      </c>
      <c r="W32" s="30" t="s">
        <v>29</v>
      </c>
      <c r="X32" s="303" t="s">
        <v>348</v>
      </c>
      <c r="Y32" s="298" t="s">
        <v>349</v>
      </c>
    </row>
    <row r="33" spans="1:39" ht="15.75" customHeight="1" x14ac:dyDescent="0.25">
      <c r="A33" s="232" t="s">
        <v>99</v>
      </c>
      <c r="B33" s="135" t="s">
        <v>0</v>
      </c>
      <c r="C33" s="243" t="s">
        <v>100</v>
      </c>
      <c r="D33" s="12">
        <v>6</v>
      </c>
      <c r="E33" s="9">
        <v>2</v>
      </c>
      <c r="F33" s="9">
        <v>2</v>
      </c>
      <c r="G33" s="145" t="s">
        <v>178</v>
      </c>
      <c r="H33" s="12"/>
      <c r="I33" s="9"/>
      <c r="J33" s="9"/>
      <c r="K33" s="145"/>
      <c r="L33" s="12"/>
      <c r="M33" s="9"/>
      <c r="N33" s="9"/>
      <c r="O33" s="145"/>
      <c r="P33" s="12"/>
      <c r="Q33" s="9"/>
      <c r="R33" s="9"/>
      <c r="S33" s="145"/>
      <c r="T33" s="93">
        <f t="shared" si="3"/>
        <v>6</v>
      </c>
      <c r="U33" s="28">
        <f t="shared" si="4"/>
        <v>2</v>
      </c>
      <c r="V33" s="28">
        <f t="shared" si="5"/>
        <v>2</v>
      </c>
      <c r="W33" s="30" t="s">
        <v>29</v>
      </c>
      <c r="X33" s="303" t="s">
        <v>345</v>
      </c>
      <c r="Y33" s="298" t="s">
        <v>346</v>
      </c>
    </row>
    <row r="34" spans="1:39" ht="15.75" customHeight="1" x14ac:dyDescent="0.25">
      <c r="A34" s="232" t="s">
        <v>101</v>
      </c>
      <c r="B34" s="135" t="s">
        <v>0</v>
      </c>
      <c r="C34" s="243" t="s">
        <v>102</v>
      </c>
      <c r="D34" s="12"/>
      <c r="E34" s="9"/>
      <c r="F34" s="9"/>
      <c r="G34" s="145"/>
      <c r="H34" s="12">
        <v>6</v>
      </c>
      <c r="I34" s="9"/>
      <c r="J34" s="9">
        <v>2</v>
      </c>
      <c r="K34" s="145" t="s">
        <v>72</v>
      </c>
      <c r="L34" s="12"/>
      <c r="M34" s="9"/>
      <c r="N34" s="9"/>
      <c r="O34" s="145"/>
      <c r="P34" s="12"/>
      <c r="Q34" s="9"/>
      <c r="R34" s="9"/>
      <c r="S34" s="145"/>
      <c r="T34" s="93">
        <f t="shared" si="3"/>
        <v>6</v>
      </c>
      <c r="U34" s="28" t="str">
        <f t="shared" si="4"/>
        <v/>
      </c>
      <c r="V34" s="28">
        <f t="shared" si="5"/>
        <v>2</v>
      </c>
      <c r="W34" s="30" t="s">
        <v>29</v>
      </c>
      <c r="X34" s="303" t="s">
        <v>348</v>
      </c>
      <c r="Y34" s="298" t="s">
        <v>350</v>
      </c>
    </row>
    <row r="35" spans="1:39" ht="15.75" customHeight="1" x14ac:dyDescent="0.25">
      <c r="A35" s="232" t="s">
        <v>103</v>
      </c>
      <c r="B35" s="135" t="s">
        <v>0</v>
      </c>
      <c r="C35" s="243" t="s">
        <v>104</v>
      </c>
      <c r="D35" s="12">
        <v>8</v>
      </c>
      <c r="E35" s="9"/>
      <c r="F35" s="9">
        <v>3</v>
      </c>
      <c r="G35" s="145" t="s">
        <v>0</v>
      </c>
      <c r="H35" s="12"/>
      <c r="I35" s="9"/>
      <c r="J35" s="9"/>
      <c r="K35" s="145"/>
      <c r="L35" s="12"/>
      <c r="M35" s="9"/>
      <c r="N35" s="9"/>
      <c r="O35" s="145"/>
      <c r="P35" s="12"/>
      <c r="Q35" s="9"/>
      <c r="R35" s="9"/>
      <c r="S35" s="145"/>
      <c r="T35" s="93">
        <f t="shared" si="3"/>
        <v>8</v>
      </c>
      <c r="U35" s="28" t="str">
        <f t="shared" si="4"/>
        <v/>
      </c>
      <c r="V35" s="28">
        <f t="shared" si="5"/>
        <v>3</v>
      </c>
      <c r="W35" s="30" t="s">
        <v>29</v>
      </c>
      <c r="X35" s="303" t="s">
        <v>351</v>
      </c>
      <c r="Y35" s="298" t="s">
        <v>352</v>
      </c>
    </row>
    <row r="36" spans="1:39" ht="15.75" customHeight="1" x14ac:dyDescent="0.25">
      <c r="A36" s="232" t="s">
        <v>105</v>
      </c>
      <c r="B36" s="135" t="s">
        <v>0</v>
      </c>
      <c r="C36" s="243" t="s">
        <v>106</v>
      </c>
      <c r="D36" s="12"/>
      <c r="E36" s="9"/>
      <c r="F36" s="9"/>
      <c r="G36" s="145"/>
      <c r="H36" s="12"/>
      <c r="I36" s="9">
        <v>20</v>
      </c>
      <c r="J36" s="9">
        <v>2</v>
      </c>
      <c r="K36" s="145" t="s">
        <v>177</v>
      </c>
      <c r="L36" s="12"/>
      <c r="M36" s="9"/>
      <c r="N36" s="9"/>
      <c r="O36" s="145"/>
      <c r="P36" s="12"/>
      <c r="Q36" s="9"/>
      <c r="R36" s="9"/>
      <c r="S36" s="145"/>
      <c r="T36" s="93" t="str">
        <f t="shared" si="3"/>
        <v/>
      </c>
      <c r="U36" s="28">
        <f>IF(E36+I36+M36+Q36=0,"",E36+I36+M36+Q36)</f>
        <v>20</v>
      </c>
      <c r="V36" s="28">
        <f>IF(F36+J36+N36+R36=0,"",F36+J36+N36+R36)</f>
        <v>2</v>
      </c>
      <c r="W36" s="30" t="s">
        <v>29</v>
      </c>
      <c r="X36" s="303" t="s">
        <v>335</v>
      </c>
      <c r="Y36" s="298" t="s">
        <v>336</v>
      </c>
    </row>
    <row r="37" spans="1:39" s="4" customFormat="1" ht="15.75" customHeight="1" x14ac:dyDescent="0.3">
      <c r="A37" s="421" t="s">
        <v>158</v>
      </c>
      <c r="B37" s="35" t="s">
        <v>0</v>
      </c>
      <c r="C37" s="418" t="s">
        <v>159</v>
      </c>
      <c r="D37" s="419"/>
      <c r="E37" s="420">
        <v>20</v>
      </c>
      <c r="F37" s="420">
        <v>2</v>
      </c>
      <c r="G37" s="60" t="s">
        <v>177</v>
      </c>
      <c r="H37" s="12"/>
      <c r="I37" s="9"/>
      <c r="J37" s="9"/>
      <c r="K37" s="60"/>
      <c r="L37" s="12"/>
      <c r="M37" s="9"/>
      <c r="N37" s="9"/>
      <c r="O37" s="60"/>
      <c r="P37" s="12"/>
      <c r="Q37" s="9"/>
      <c r="R37" s="9"/>
      <c r="S37" s="60"/>
      <c r="T37" s="93" t="str">
        <f>IF(D37+H37+L37+P37=0,"",D37+H37+L37+P37)</f>
        <v/>
      </c>
      <c r="U37" s="28">
        <f>IF(E37+I37+M37+Q37=0,"",E37+I37+M37+Q37)</f>
        <v>20</v>
      </c>
      <c r="V37" s="28">
        <f>IF(F37+J37+N37+R37=0,"",F37+J37+N37+R37)</f>
        <v>2</v>
      </c>
      <c r="W37" s="29" t="s">
        <v>29</v>
      </c>
      <c r="X37" s="323" t="s">
        <v>362</v>
      </c>
      <c r="Y37" s="316" t="s">
        <v>363</v>
      </c>
    </row>
    <row r="38" spans="1:39" ht="15.75" customHeight="1" x14ac:dyDescent="0.25">
      <c r="A38" s="232" t="s">
        <v>107</v>
      </c>
      <c r="B38" s="135" t="s">
        <v>38</v>
      </c>
      <c r="C38" s="243" t="s">
        <v>108</v>
      </c>
      <c r="D38" s="12"/>
      <c r="E38" s="9"/>
      <c r="F38" s="9"/>
      <c r="G38" s="145"/>
      <c r="H38" s="12"/>
      <c r="I38" s="9"/>
      <c r="J38" s="9"/>
      <c r="K38" s="145"/>
      <c r="L38" s="12">
        <v>6</v>
      </c>
      <c r="M38" s="9"/>
      <c r="N38" s="9">
        <v>4</v>
      </c>
      <c r="O38" s="145" t="s">
        <v>72</v>
      </c>
      <c r="P38" s="12"/>
      <c r="Q38" s="9"/>
      <c r="R38" s="9"/>
      <c r="S38" s="145"/>
      <c r="T38" s="93">
        <f t="shared" si="3"/>
        <v>6</v>
      </c>
      <c r="U38" s="28" t="str">
        <f t="shared" si="4"/>
        <v/>
      </c>
      <c r="V38" s="28">
        <f t="shared" si="5"/>
        <v>4</v>
      </c>
      <c r="W38" s="30" t="s">
        <v>29</v>
      </c>
      <c r="X38" s="303" t="s">
        <v>338</v>
      </c>
      <c r="Y38" s="298" t="s">
        <v>353</v>
      </c>
    </row>
    <row r="39" spans="1:39" ht="15.75" customHeight="1" x14ac:dyDescent="0.25">
      <c r="A39" s="232" t="s">
        <v>109</v>
      </c>
      <c r="B39" s="135" t="s">
        <v>38</v>
      </c>
      <c r="C39" s="243" t="s">
        <v>304</v>
      </c>
      <c r="D39" s="12"/>
      <c r="E39" s="9"/>
      <c r="F39" s="9"/>
      <c r="G39" s="145"/>
      <c r="H39" s="12"/>
      <c r="I39" s="9"/>
      <c r="J39" s="9"/>
      <c r="K39" s="145"/>
      <c r="L39" s="12"/>
      <c r="M39" s="9"/>
      <c r="N39" s="9"/>
      <c r="O39" s="145"/>
      <c r="P39" s="12">
        <v>6</v>
      </c>
      <c r="Q39" s="9"/>
      <c r="R39" s="9">
        <v>2</v>
      </c>
      <c r="S39" s="145" t="s">
        <v>72</v>
      </c>
      <c r="T39" s="93">
        <f t="shared" si="3"/>
        <v>6</v>
      </c>
      <c r="U39" s="28" t="str">
        <f t="shared" si="4"/>
        <v/>
      </c>
      <c r="V39" s="28">
        <f t="shared" si="5"/>
        <v>2</v>
      </c>
      <c r="W39" s="30" t="s">
        <v>29</v>
      </c>
      <c r="X39" s="303" t="s">
        <v>338</v>
      </c>
      <c r="Y39" s="298" t="s">
        <v>347</v>
      </c>
    </row>
    <row r="40" spans="1:39" ht="15.75" customHeight="1" x14ac:dyDescent="0.25">
      <c r="A40" s="232" t="s">
        <v>110</v>
      </c>
      <c r="B40" s="135" t="s">
        <v>38</v>
      </c>
      <c r="C40" s="243" t="s">
        <v>303</v>
      </c>
      <c r="D40" s="12"/>
      <c r="E40" s="9"/>
      <c r="F40" s="9"/>
      <c r="G40" s="145"/>
      <c r="H40" s="12"/>
      <c r="I40" s="9"/>
      <c r="J40" s="9"/>
      <c r="K40" s="145"/>
      <c r="L40" s="12"/>
      <c r="M40" s="9"/>
      <c r="N40" s="9"/>
      <c r="O40" s="145"/>
      <c r="P40" s="12">
        <v>8</v>
      </c>
      <c r="Q40" s="9"/>
      <c r="R40" s="9">
        <v>2</v>
      </c>
      <c r="S40" s="145" t="s">
        <v>178</v>
      </c>
      <c r="T40" s="93">
        <f t="shared" si="3"/>
        <v>8</v>
      </c>
      <c r="U40" s="28" t="str">
        <f t="shared" si="4"/>
        <v/>
      </c>
      <c r="V40" s="28">
        <f t="shared" si="5"/>
        <v>2</v>
      </c>
      <c r="W40" s="30" t="s">
        <v>29</v>
      </c>
      <c r="X40" s="303" t="s">
        <v>338</v>
      </c>
      <c r="Y40" s="298" t="s">
        <v>353</v>
      </c>
    </row>
    <row r="41" spans="1:39" ht="15.75" customHeight="1" x14ac:dyDescent="0.25">
      <c r="A41" s="325" t="s">
        <v>111</v>
      </c>
      <c r="B41" s="135" t="s">
        <v>38</v>
      </c>
      <c r="C41" s="310" t="s">
        <v>112</v>
      </c>
      <c r="D41" s="12"/>
      <c r="E41" s="9"/>
      <c r="F41" s="9"/>
      <c r="G41" s="145"/>
      <c r="H41" s="12"/>
      <c r="I41" s="9"/>
      <c r="J41" s="9"/>
      <c r="K41" s="145"/>
      <c r="L41" s="12"/>
      <c r="M41" s="9"/>
      <c r="N41" s="9"/>
      <c r="O41" s="145"/>
      <c r="P41" s="12">
        <v>4</v>
      </c>
      <c r="Q41" s="9"/>
      <c r="R41" s="9">
        <v>2</v>
      </c>
      <c r="S41" s="145" t="s">
        <v>178</v>
      </c>
      <c r="T41" s="93">
        <f t="shared" si="3"/>
        <v>4</v>
      </c>
      <c r="U41" s="28" t="str">
        <f t="shared" si="4"/>
        <v/>
      </c>
      <c r="V41" s="28">
        <f t="shared" si="5"/>
        <v>2</v>
      </c>
      <c r="W41" s="30" t="s">
        <v>29</v>
      </c>
      <c r="X41" s="303" t="s">
        <v>338</v>
      </c>
      <c r="Y41" s="316" t="s">
        <v>347</v>
      </c>
      <c r="Z41" s="391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</row>
    <row r="42" spans="1:39" ht="15.75" customHeight="1" x14ac:dyDescent="0.25">
      <c r="A42" s="232" t="s">
        <v>107</v>
      </c>
      <c r="B42" s="135" t="s">
        <v>39</v>
      </c>
      <c r="C42" s="243" t="s">
        <v>108</v>
      </c>
      <c r="D42" s="12"/>
      <c r="E42" s="9"/>
      <c r="F42" s="9"/>
      <c r="G42" s="145"/>
      <c r="H42" s="12"/>
      <c r="I42" s="9"/>
      <c r="J42" s="9"/>
      <c r="K42" s="145"/>
      <c r="L42" s="12">
        <v>6</v>
      </c>
      <c r="M42" s="9"/>
      <c r="N42" s="9">
        <v>4</v>
      </c>
      <c r="O42" s="145" t="s">
        <v>72</v>
      </c>
      <c r="P42" s="12"/>
      <c r="Q42" s="9"/>
      <c r="R42" s="9"/>
      <c r="S42" s="145"/>
      <c r="T42" s="93">
        <f t="shared" si="3"/>
        <v>6</v>
      </c>
      <c r="U42" s="28" t="str">
        <f t="shared" si="4"/>
        <v/>
      </c>
      <c r="V42" s="28">
        <f t="shared" si="5"/>
        <v>4</v>
      </c>
      <c r="W42" s="30" t="s">
        <v>29</v>
      </c>
      <c r="X42" s="303" t="s">
        <v>338</v>
      </c>
      <c r="Y42" s="298" t="s">
        <v>353</v>
      </c>
    </row>
    <row r="43" spans="1:39" ht="15.75" customHeight="1" x14ac:dyDescent="0.25">
      <c r="A43" s="232" t="s">
        <v>113</v>
      </c>
      <c r="B43" s="135" t="s">
        <v>39</v>
      </c>
      <c r="C43" s="243" t="s">
        <v>114</v>
      </c>
      <c r="D43" s="12"/>
      <c r="E43" s="9"/>
      <c r="F43" s="9"/>
      <c r="G43" s="145"/>
      <c r="H43" s="12"/>
      <c r="I43" s="9"/>
      <c r="J43" s="9"/>
      <c r="K43" s="145"/>
      <c r="L43" s="12"/>
      <c r="M43" s="9"/>
      <c r="N43" s="9"/>
      <c r="O43" s="145"/>
      <c r="P43" s="12">
        <v>6</v>
      </c>
      <c r="Q43" s="9"/>
      <c r="R43" s="9">
        <v>2</v>
      </c>
      <c r="S43" s="145" t="s">
        <v>72</v>
      </c>
      <c r="T43" s="93">
        <f t="shared" si="3"/>
        <v>6</v>
      </c>
      <c r="U43" s="28" t="str">
        <f t="shared" si="4"/>
        <v/>
      </c>
      <c r="V43" s="28">
        <f t="shared" si="5"/>
        <v>2</v>
      </c>
      <c r="W43" s="30" t="s">
        <v>29</v>
      </c>
      <c r="X43" s="303" t="s">
        <v>338</v>
      </c>
      <c r="Y43" s="298" t="s">
        <v>347</v>
      </c>
    </row>
    <row r="44" spans="1:39" ht="15.75" customHeight="1" x14ac:dyDescent="0.25">
      <c r="A44" s="232" t="s">
        <v>115</v>
      </c>
      <c r="B44" s="135" t="s">
        <v>39</v>
      </c>
      <c r="C44" s="243" t="s">
        <v>116</v>
      </c>
      <c r="D44" s="12"/>
      <c r="E44" s="9"/>
      <c r="F44" s="9"/>
      <c r="G44" s="145"/>
      <c r="H44" s="12"/>
      <c r="I44" s="9"/>
      <c r="J44" s="9"/>
      <c r="K44" s="145"/>
      <c r="L44" s="12"/>
      <c r="M44" s="9"/>
      <c r="N44" s="9"/>
      <c r="O44" s="145"/>
      <c r="P44" s="12">
        <v>8</v>
      </c>
      <c r="Q44" s="9"/>
      <c r="R44" s="9">
        <v>2</v>
      </c>
      <c r="S44" s="145" t="s">
        <v>178</v>
      </c>
      <c r="T44" s="93">
        <f t="shared" si="3"/>
        <v>8</v>
      </c>
      <c r="U44" s="28" t="str">
        <f t="shared" si="4"/>
        <v/>
      </c>
      <c r="V44" s="28">
        <f t="shared" si="5"/>
        <v>2</v>
      </c>
      <c r="W44" s="30" t="s">
        <v>29</v>
      </c>
      <c r="X44" s="303" t="s">
        <v>338</v>
      </c>
      <c r="Y44" s="313" t="s">
        <v>353</v>
      </c>
    </row>
    <row r="45" spans="1:39" ht="15.75" customHeight="1" x14ac:dyDescent="0.25">
      <c r="A45" s="325" t="s">
        <v>111</v>
      </c>
      <c r="B45" s="135" t="s">
        <v>39</v>
      </c>
      <c r="C45" s="310" t="s">
        <v>112</v>
      </c>
      <c r="D45" s="12"/>
      <c r="E45" s="9"/>
      <c r="F45" s="9"/>
      <c r="G45" s="145"/>
      <c r="H45" s="12"/>
      <c r="I45" s="9"/>
      <c r="J45" s="9"/>
      <c r="K45" s="145"/>
      <c r="L45" s="12"/>
      <c r="M45" s="9"/>
      <c r="N45" s="9"/>
      <c r="O45" s="145"/>
      <c r="P45" s="12">
        <v>4</v>
      </c>
      <c r="Q45" s="9"/>
      <c r="R45" s="9">
        <v>2</v>
      </c>
      <c r="S45" s="145" t="s">
        <v>178</v>
      </c>
      <c r="T45" s="93">
        <f t="shared" si="3"/>
        <v>4</v>
      </c>
      <c r="U45" s="28" t="str">
        <f t="shared" si="4"/>
        <v/>
      </c>
      <c r="V45" s="28">
        <f t="shared" si="5"/>
        <v>2</v>
      </c>
      <c r="W45" s="30" t="s">
        <v>29</v>
      </c>
      <c r="X45" s="303" t="s">
        <v>338</v>
      </c>
      <c r="Y45" s="316" t="s">
        <v>347</v>
      </c>
      <c r="Z45" s="391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</row>
    <row r="46" spans="1:39" ht="15.75" customHeight="1" x14ac:dyDescent="0.25">
      <c r="A46" s="232" t="s">
        <v>117</v>
      </c>
      <c r="B46" s="135" t="s">
        <v>40</v>
      </c>
      <c r="C46" s="243" t="s">
        <v>118</v>
      </c>
      <c r="D46" s="12"/>
      <c r="E46" s="9"/>
      <c r="F46" s="9"/>
      <c r="G46" s="145"/>
      <c r="H46" s="12"/>
      <c r="I46" s="9"/>
      <c r="J46" s="9"/>
      <c r="K46" s="145"/>
      <c r="L46" s="12">
        <v>6</v>
      </c>
      <c r="M46" s="9"/>
      <c r="N46" s="9">
        <v>4</v>
      </c>
      <c r="O46" s="145" t="s">
        <v>72</v>
      </c>
      <c r="P46" s="12"/>
      <c r="Q46" s="9"/>
      <c r="R46" s="9"/>
      <c r="S46" s="145"/>
      <c r="T46" s="93">
        <f t="shared" si="3"/>
        <v>6</v>
      </c>
      <c r="U46" s="28" t="str">
        <f t="shared" si="4"/>
        <v/>
      </c>
      <c r="V46" s="28">
        <f t="shared" si="5"/>
        <v>4</v>
      </c>
      <c r="W46" s="30" t="s">
        <v>29</v>
      </c>
      <c r="X46" s="304" t="s">
        <v>354</v>
      </c>
      <c r="Y46" s="298" t="s">
        <v>355</v>
      </c>
    </row>
    <row r="47" spans="1:39" ht="15.75" customHeight="1" x14ac:dyDescent="0.25">
      <c r="A47" s="325" t="s">
        <v>119</v>
      </c>
      <c r="B47" s="135" t="s">
        <v>40</v>
      </c>
      <c r="C47" s="310" t="s">
        <v>120</v>
      </c>
      <c r="D47" s="12"/>
      <c r="E47" s="9"/>
      <c r="F47" s="9"/>
      <c r="G47" s="145"/>
      <c r="H47" s="12"/>
      <c r="I47" s="9"/>
      <c r="J47" s="9"/>
      <c r="K47" s="145"/>
      <c r="L47" s="12"/>
      <c r="M47" s="9"/>
      <c r="N47" s="9"/>
      <c r="O47" s="145"/>
      <c r="P47" s="12">
        <v>6</v>
      </c>
      <c r="Q47" s="9"/>
      <c r="R47" s="9">
        <v>2</v>
      </c>
      <c r="S47" s="145" t="s">
        <v>72</v>
      </c>
      <c r="T47" s="93">
        <f t="shared" si="3"/>
        <v>6</v>
      </c>
      <c r="U47" s="28" t="str">
        <f t="shared" si="4"/>
        <v/>
      </c>
      <c r="V47" s="28">
        <f t="shared" si="5"/>
        <v>2</v>
      </c>
      <c r="W47" s="30" t="s">
        <v>29</v>
      </c>
      <c r="X47" s="303" t="s">
        <v>356</v>
      </c>
      <c r="Y47" s="316" t="s">
        <v>389</v>
      </c>
      <c r="Z47" s="389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</row>
    <row r="48" spans="1:39" ht="15.75" customHeight="1" x14ac:dyDescent="0.25">
      <c r="A48" s="232" t="s">
        <v>121</v>
      </c>
      <c r="B48" s="135" t="s">
        <v>40</v>
      </c>
      <c r="C48" s="243" t="s">
        <v>122</v>
      </c>
      <c r="D48" s="12"/>
      <c r="E48" s="9"/>
      <c r="F48" s="9"/>
      <c r="G48" s="145"/>
      <c r="H48" s="12"/>
      <c r="I48" s="9"/>
      <c r="J48" s="9"/>
      <c r="K48" s="145"/>
      <c r="L48" s="12"/>
      <c r="M48" s="9"/>
      <c r="N48" s="9"/>
      <c r="O48" s="145"/>
      <c r="P48" s="12">
        <v>8</v>
      </c>
      <c r="Q48" s="9"/>
      <c r="R48" s="9">
        <v>2</v>
      </c>
      <c r="S48" s="145" t="s">
        <v>178</v>
      </c>
      <c r="T48" s="93">
        <f t="shared" si="3"/>
        <v>8</v>
      </c>
      <c r="U48" s="28" t="str">
        <f t="shared" si="4"/>
        <v/>
      </c>
      <c r="V48" s="28">
        <f t="shared" si="5"/>
        <v>2</v>
      </c>
      <c r="W48" s="30" t="s">
        <v>29</v>
      </c>
      <c r="X48" s="304" t="s">
        <v>354</v>
      </c>
      <c r="Y48" s="298" t="s">
        <v>357</v>
      </c>
    </row>
    <row r="49" spans="1:38" ht="15.75" customHeight="1" x14ac:dyDescent="0.25">
      <c r="A49" s="232" t="s">
        <v>123</v>
      </c>
      <c r="B49" s="135" t="s">
        <v>40</v>
      </c>
      <c r="C49" s="243" t="s">
        <v>124</v>
      </c>
      <c r="D49" s="12"/>
      <c r="E49" s="9"/>
      <c r="F49" s="9"/>
      <c r="G49" s="145"/>
      <c r="H49" s="12"/>
      <c r="I49" s="9"/>
      <c r="J49" s="9"/>
      <c r="K49" s="145"/>
      <c r="L49" s="12"/>
      <c r="M49" s="9"/>
      <c r="N49" s="9"/>
      <c r="O49" s="145"/>
      <c r="P49" s="12">
        <v>4</v>
      </c>
      <c r="Q49" s="9"/>
      <c r="R49" s="9">
        <v>2</v>
      </c>
      <c r="S49" s="145" t="s">
        <v>178</v>
      </c>
      <c r="T49" s="93">
        <f t="shared" si="3"/>
        <v>4</v>
      </c>
      <c r="U49" s="28" t="str">
        <f t="shared" si="4"/>
        <v/>
      </c>
      <c r="V49" s="28">
        <f t="shared" si="5"/>
        <v>2</v>
      </c>
      <c r="W49" s="30" t="s">
        <v>29</v>
      </c>
      <c r="X49" s="304" t="s">
        <v>354</v>
      </c>
      <c r="Y49" s="298" t="s">
        <v>357</v>
      </c>
    </row>
    <row r="50" spans="1:38" ht="15.75" customHeight="1" x14ac:dyDescent="0.25">
      <c r="A50" s="232" t="s">
        <v>125</v>
      </c>
      <c r="B50" s="135" t="s">
        <v>41</v>
      </c>
      <c r="C50" s="243" t="s">
        <v>126</v>
      </c>
      <c r="D50" s="12"/>
      <c r="E50" s="9"/>
      <c r="F50" s="9"/>
      <c r="G50" s="145"/>
      <c r="H50" s="12"/>
      <c r="I50" s="9"/>
      <c r="J50" s="9"/>
      <c r="K50" s="145"/>
      <c r="L50" s="12">
        <v>4</v>
      </c>
      <c r="M50" s="9">
        <v>2</v>
      </c>
      <c r="N50" s="9">
        <v>4</v>
      </c>
      <c r="O50" s="145" t="s">
        <v>72</v>
      </c>
      <c r="P50" s="12"/>
      <c r="Q50" s="9"/>
      <c r="R50" s="9"/>
      <c r="S50" s="145"/>
      <c r="T50" s="93">
        <f t="shared" si="3"/>
        <v>4</v>
      </c>
      <c r="U50" s="28">
        <f t="shared" si="4"/>
        <v>2</v>
      </c>
      <c r="V50" s="28">
        <f t="shared" si="5"/>
        <v>4</v>
      </c>
      <c r="W50" s="30" t="s">
        <v>29</v>
      </c>
      <c r="X50" s="303" t="s">
        <v>358</v>
      </c>
      <c r="Y50" s="298" t="s">
        <v>359</v>
      </c>
    </row>
    <row r="51" spans="1:38" ht="15.75" customHeight="1" x14ac:dyDescent="0.25">
      <c r="A51" s="134" t="s">
        <v>127</v>
      </c>
      <c r="B51" s="135" t="s">
        <v>41</v>
      </c>
      <c r="C51" s="243" t="s">
        <v>128</v>
      </c>
      <c r="D51" s="12"/>
      <c r="E51" s="9"/>
      <c r="F51" s="9"/>
      <c r="G51" s="145"/>
      <c r="H51" s="12"/>
      <c r="I51" s="9"/>
      <c r="J51" s="9"/>
      <c r="K51" s="145"/>
      <c r="L51" s="12"/>
      <c r="M51" s="9"/>
      <c r="N51" s="9"/>
      <c r="O51" s="145"/>
      <c r="P51" s="12">
        <v>4</v>
      </c>
      <c r="Q51" s="9">
        <v>2</v>
      </c>
      <c r="R51" s="9">
        <v>2</v>
      </c>
      <c r="S51" s="145" t="s">
        <v>72</v>
      </c>
      <c r="T51" s="93">
        <f t="shared" si="3"/>
        <v>4</v>
      </c>
      <c r="U51" s="28">
        <f t="shared" si="4"/>
        <v>2</v>
      </c>
      <c r="V51" s="28">
        <f t="shared" si="5"/>
        <v>2</v>
      </c>
      <c r="W51" s="30" t="s">
        <v>29</v>
      </c>
      <c r="X51" s="303" t="s">
        <v>358</v>
      </c>
      <c r="Y51" s="298" t="s">
        <v>360</v>
      </c>
    </row>
    <row r="52" spans="1:38" ht="15.75" customHeight="1" x14ac:dyDescent="0.25">
      <c r="A52" s="134" t="s">
        <v>129</v>
      </c>
      <c r="B52" s="135" t="s">
        <v>41</v>
      </c>
      <c r="C52" s="243" t="s">
        <v>130</v>
      </c>
      <c r="D52" s="12"/>
      <c r="E52" s="9"/>
      <c r="F52" s="9"/>
      <c r="G52" s="145"/>
      <c r="H52" s="12"/>
      <c r="I52" s="9"/>
      <c r="J52" s="9"/>
      <c r="K52" s="145"/>
      <c r="L52" s="12"/>
      <c r="M52" s="9"/>
      <c r="N52" s="9"/>
      <c r="O52" s="145"/>
      <c r="P52" s="12">
        <v>6</v>
      </c>
      <c r="Q52" s="9">
        <v>2</v>
      </c>
      <c r="R52" s="9">
        <v>2</v>
      </c>
      <c r="S52" s="145" t="s">
        <v>178</v>
      </c>
      <c r="T52" s="93">
        <f t="shared" si="3"/>
        <v>6</v>
      </c>
      <c r="U52" s="28">
        <f t="shared" si="4"/>
        <v>2</v>
      </c>
      <c r="V52" s="28">
        <f t="shared" si="5"/>
        <v>2</v>
      </c>
      <c r="W52" s="30" t="s">
        <v>29</v>
      </c>
      <c r="X52" s="303" t="s">
        <v>358</v>
      </c>
      <c r="Y52" s="298" t="s">
        <v>360</v>
      </c>
    </row>
    <row r="53" spans="1:38" ht="15.75" customHeight="1" x14ac:dyDescent="0.25">
      <c r="A53" s="134" t="s">
        <v>131</v>
      </c>
      <c r="B53" s="135" t="s">
        <v>41</v>
      </c>
      <c r="C53" s="243" t="s">
        <v>132</v>
      </c>
      <c r="D53" s="12"/>
      <c r="E53" s="9"/>
      <c r="F53" s="9"/>
      <c r="G53" s="145"/>
      <c r="H53" s="12"/>
      <c r="I53" s="9"/>
      <c r="J53" s="9"/>
      <c r="K53" s="145"/>
      <c r="L53" s="12"/>
      <c r="M53" s="9"/>
      <c r="N53" s="9"/>
      <c r="O53" s="145"/>
      <c r="P53" s="12">
        <v>4</v>
      </c>
      <c r="Q53" s="9"/>
      <c r="R53" s="9">
        <v>2</v>
      </c>
      <c r="S53" s="145" t="s">
        <v>178</v>
      </c>
      <c r="T53" s="93">
        <f t="shared" si="3"/>
        <v>4</v>
      </c>
      <c r="U53" s="28" t="str">
        <f t="shared" si="4"/>
        <v/>
      </c>
      <c r="V53" s="28">
        <f t="shared" si="5"/>
        <v>2</v>
      </c>
      <c r="W53" s="30" t="s">
        <v>29</v>
      </c>
      <c r="X53" s="303" t="s">
        <v>358</v>
      </c>
      <c r="Y53" s="298" t="s">
        <v>360</v>
      </c>
    </row>
    <row r="54" spans="1:38" ht="15.75" customHeight="1" x14ac:dyDescent="0.25">
      <c r="A54" s="311" t="s">
        <v>133</v>
      </c>
      <c r="B54" s="135" t="s">
        <v>42</v>
      </c>
      <c r="C54" s="310" t="s">
        <v>134</v>
      </c>
      <c r="D54" s="12"/>
      <c r="E54" s="9"/>
      <c r="F54" s="9"/>
      <c r="G54" s="145"/>
      <c r="H54" s="12"/>
      <c r="I54" s="9"/>
      <c r="J54" s="9"/>
      <c r="K54" s="145"/>
      <c r="L54" s="12">
        <v>4</v>
      </c>
      <c r="M54" s="9">
        <v>2</v>
      </c>
      <c r="N54" s="9">
        <v>4</v>
      </c>
      <c r="O54" s="145" t="s">
        <v>72</v>
      </c>
      <c r="P54" s="12"/>
      <c r="Q54" s="9"/>
      <c r="R54" s="9"/>
      <c r="S54" s="145"/>
      <c r="T54" s="93">
        <f t="shared" si="3"/>
        <v>4</v>
      </c>
      <c r="U54" s="28">
        <f t="shared" si="4"/>
        <v>2</v>
      </c>
      <c r="V54" s="28">
        <f t="shared" si="5"/>
        <v>4</v>
      </c>
      <c r="W54" s="30" t="s">
        <v>29</v>
      </c>
      <c r="X54" s="303" t="s">
        <v>361</v>
      </c>
      <c r="Y54" s="316" t="s">
        <v>387</v>
      </c>
      <c r="Z54" s="393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</row>
    <row r="55" spans="1:38" ht="15.75" customHeight="1" x14ac:dyDescent="0.25">
      <c r="A55" s="311" t="s">
        <v>135</v>
      </c>
      <c r="B55" s="135" t="s">
        <v>42</v>
      </c>
      <c r="C55" s="310" t="s">
        <v>136</v>
      </c>
      <c r="D55" s="12"/>
      <c r="E55" s="9"/>
      <c r="F55" s="9"/>
      <c r="G55" s="145"/>
      <c r="H55" s="12"/>
      <c r="I55" s="9"/>
      <c r="J55" s="9"/>
      <c r="K55" s="145"/>
      <c r="L55" s="12"/>
      <c r="M55" s="9"/>
      <c r="N55" s="9"/>
      <c r="O55" s="145"/>
      <c r="P55" s="12">
        <v>4</v>
      </c>
      <c r="Q55" s="9">
        <v>2</v>
      </c>
      <c r="R55" s="9">
        <v>2</v>
      </c>
      <c r="S55" s="145" t="s">
        <v>72</v>
      </c>
      <c r="T55" s="93">
        <f t="shared" si="3"/>
        <v>4</v>
      </c>
      <c r="U55" s="28">
        <f t="shared" si="4"/>
        <v>2</v>
      </c>
      <c r="V55" s="28">
        <f t="shared" si="5"/>
        <v>2</v>
      </c>
      <c r="W55" s="30" t="s">
        <v>29</v>
      </c>
      <c r="X55" s="303" t="s">
        <v>361</v>
      </c>
      <c r="Y55" s="316" t="s">
        <v>387</v>
      </c>
      <c r="Z55" s="393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4"/>
      <c r="AL55" s="394"/>
    </row>
    <row r="56" spans="1:38" ht="15.75" customHeight="1" x14ac:dyDescent="0.25">
      <c r="A56" s="311" t="s">
        <v>137</v>
      </c>
      <c r="B56" s="135" t="s">
        <v>42</v>
      </c>
      <c r="C56" s="310" t="s">
        <v>138</v>
      </c>
      <c r="D56" s="12"/>
      <c r="E56" s="9"/>
      <c r="F56" s="9"/>
      <c r="G56" s="145"/>
      <c r="H56" s="12"/>
      <c r="I56" s="9"/>
      <c r="J56" s="9"/>
      <c r="K56" s="145"/>
      <c r="L56" s="12"/>
      <c r="M56" s="9"/>
      <c r="N56" s="9"/>
      <c r="O56" s="145"/>
      <c r="P56" s="233">
        <v>6</v>
      </c>
      <c r="Q56" s="234">
        <v>2</v>
      </c>
      <c r="R56" s="9">
        <v>2</v>
      </c>
      <c r="S56" s="145" t="s">
        <v>178</v>
      </c>
      <c r="T56" s="93">
        <f t="shared" si="3"/>
        <v>6</v>
      </c>
      <c r="U56" s="28">
        <f t="shared" si="4"/>
        <v>2</v>
      </c>
      <c r="V56" s="28">
        <f t="shared" si="5"/>
        <v>2</v>
      </c>
      <c r="W56" s="30" t="s">
        <v>29</v>
      </c>
      <c r="X56" s="303" t="s">
        <v>361</v>
      </c>
      <c r="Y56" s="316" t="s">
        <v>387</v>
      </c>
      <c r="Z56" s="393"/>
      <c r="AA56" s="394"/>
      <c r="AB56" s="394"/>
      <c r="AC56" s="394"/>
      <c r="AD56" s="394"/>
      <c r="AE56" s="394"/>
      <c r="AF56" s="394"/>
      <c r="AG56" s="394"/>
      <c r="AH56" s="394"/>
      <c r="AI56" s="394"/>
      <c r="AJ56" s="394"/>
      <c r="AK56" s="394"/>
      <c r="AL56" s="394"/>
    </row>
    <row r="57" spans="1:38" ht="15.75" customHeight="1" x14ac:dyDescent="0.25">
      <c r="A57" s="311" t="s">
        <v>139</v>
      </c>
      <c r="B57" s="135" t="s">
        <v>42</v>
      </c>
      <c r="C57" s="310" t="s">
        <v>140</v>
      </c>
      <c r="D57" s="12"/>
      <c r="E57" s="9"/>
      <c r="F57" s="9"/>
      <c r="G57" s="145"/>
      <c r="H57" s="12"/>
      <c r="I57" s="9"/>
      <c r="J57" s="9"/>
      <c r="K57" s="145"/>
      <c r="L57" s="12"/>
      <c r="M57" s="9"/>
      <c r="N57" s="9"/>
      <c r="O57" s="145"/>
      <c r="P57" s="12">
        <v>2</v>
      </c>
      <c r="Q57" s="9">
        <v>2</v>
      </c>
      <c r="R57" s="9">
        <v>2</v>
      </c>
      <c r="S57" s="145" t="s">
        <v>178</v>
      </c>
      <c r="T57" s="93">
        <f t="shared" si="3"/>
        <v>2</v>
      </c>
      <c r="U57" s="28">
        <f t="shared" si="4"/>
        <v>2</v>
      </c>
      <c r="V57" s="28">
        <f t="shared" si="5"/>
        <v>2</v>
      </c>
      <c r="W57" s="30" t="s">
        <v>29</v>
      </c>
      <c r="X57" s="303" t="s">
        <v>361</v>
      </c>
      <c r="Y57" s="316" t="s">
        <v>387</v>
      </c>
      <c r="Z57" s="393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</row>
    <row r="58" spans="1:38" ht="15.75" customHeight="1" x14ac:dyDescent="0.25">
      <c r="A58" s="134"/>
      <c r="B58" s="135" t="s">
        <v>35</v>
      </c>
      <c r="C58" s="133" t="s">
        <v>141</v>
      </c>
      <c r="D58" s="12"/>
      <c r="E58" s="9"/>
      <c r="F58" s="9"/>
      <c r="G58" s="145"/>
      <c r="H58" s="12"/>
      <c r="I58" s="9"/>
      <c r="J58" s="9"/>
      <c r="K58" s="145"/>
      <c r="L58" s="12"/>
      <c r="M58" s="9"/>
      <c r="N58" s="9"/>
      <c r="O58" s="145"/>
      <c r="P58" s="12"/>
      <c r="Q58" s="9"/>
      <c r="R58" s="9"/>
      <c r="S58" s="145"/>
      <c r="T58" s="93" t="str">
        <f t="shared" si="3"/>
        <v/>
      </c>
      <c r="U58" s="28" t="str">
        <f t="shared" si="4"/>
        <v/>
      </c>
      <c r="V58" s="28" t="str">
        <f t="shared" si="5"/>
        <v/>
      </c>
      <c r="W58" s="30" t="s">
        <v>29</v>
      </c>
      <c r="Y58" s="236"/>
    </row>
    <row r="59" spans="1:38" ht="15.75" customHeight="1" x14ac:dyDescent="0.25">
      <c r="A59" s="134"/>
      <c r="B59" s="135"/>
      <c r="C59" s="133"/>
      <c r="D59" s="12"/>
      <c r="E59" s="9"/>
      <c r="F59" s="9"/>
      <c r="G59" s="145"/>
      <c r="H59" s="12"/>
      <c r="I59" s="9"/>
      <c r="J59" s="9"/>
      <c r="K59" s="145"/>
      <c r="L59" s="12"/>
      <c r="M59" s="9"/>
      <c r="N59" s="9"/>
      <c r="O59" s="145"/>
      <c r="P59" s="12"/>
      <c r="Q59" s="9"/>
      <c r="R59" s="9"/>
      <c r="S59" s="145"/>
      <c r="T59" s="93" t="str">
        <f t="shared" si="3"/>
        <v/>
      </c>
      <c r="U59" s="28" t="str">
        <f t="shared" si="4"/>
        <v/>
      </c>
      <c r="V59" s="28" t="str">
        <f t="shared" si="5"/>
        <v/>
      </c>
      <c r="W59" s="30" t="s">
        <v>29</v>
      </c>
      <c r="Y59" s="236"/>
    </row>
    <row r="60" spans="1:38" ht="15.75" customHeight="1" thickBot="1" x14ac:dyDescent="0.3">
      <c r="A60" s="115"/>
      <c r="B60" s="136"/>
      <c r="C60" s="16"/>
      <c r="D60" s="12"/>
      <c r="E60" s="9"/>
      <c r="F60" s="9"/>
      <c r="G60" s="145"/>
      <c r="H60" s="12"/>
      <c r="I60" s="9"/>
      <c r="J60" s="9"/>
      <c r="K60" s="145"/>
      <c r="L60" s="12"/>
      <c r="M60" s="9"/>
      <c r="N60" s="9"/>
      <c r="O60" s="145"/>
      <c r="P60" s="12"/>
      <c r="Q60" s="9"/>
      <c r="R60" s="9"/>
      <c r="S60" s="145"/>
      <c r="T60" s="93"/>
      <c r="U60" s="28"/>
      <c r="V60" s="28" t="str">
        <f>IF(F60+J60+N60+R60=0,"",F60+J60+N60+R60)</f>
        <v/>
      </c>
      <c r="W60" s="30" t="s">
        <v>29</v>
      </c>
      <c r="Y60" s="236"/>
    </row>
    <row r="61" spans="1:38" s="15" customFormat="1" ht="15.75" customHeight="1" thickBot="1" x14ac:dyDescent="0.35">
      <c r="A61" s="116"/>
      <c r="B61" s="32"/>
      <c r="C61" s="26" t="s">
        <v>51</v>
      </c>
      <c r="D61" s="33">
        <f>SUM(D11:D60)</f>
        <v>52</v>
      </c>
      <c r="E61" s="33">
        <f>SUM(E11:E60)</f>
        <v>42</v>
      </c>
      <c r="F61" s="33">
        <f>SUM(F11:F60)</f>
        <v>22</v>
      </c>
      <c r="G61" s="37" t="s">
        <v>29</v>
      </c>
      <c r="H61" s="33">
        <f>SUM(H11:H60)</f>
        <v>64</v>
      </c>
      <c r="I61" s="33">
        <f>SUM(I11:I60)</f>
        <v>26</v>
      </c>
      <c r="J61" s="33">
        <f>SUM(J11:J60)</f>
        <v>23</v>
      </c>
      <c r="K61" s="37" t="s">
        <v>29</v>
      </c>
      <c r="L61" s="33">
        <f>SUM(L11:L36)</f>
        <v>61</v>
      </c>
      <c r="M61" s="33">
        <f>SUM(M11:M36)</f>
        <v>24</v>
      </c>
      <c r="N61" s="33">
        <f>SUM(N11:N38)</f>
        <v>21</v>
      </c>
      <c r="O61" s="37" t="s">
        <v>29</v>
      </c>
      <c r="P61" s="33">
        <f>SUM(P11:P41)</f>
        <v>56</v>
      </c>
      <c r="Q61" s="33">
        <f>SUM(Q11:Q41)</f>
        <v>40</v>
      </c>
      <c r="R61" s="33">
        <f>SUM(R11:R41)</f>
        <v>15</v>
      </c>
      <c r="S61" s="37" t="s">
        <v>29</v>
      </c>
      <c r="T61" s="307">
        <f>IF(D61+H61+L61+P61=0,"",D61+H61+L61+P61)</f>
        <v>233</v>
      </c>
      <c r="U61" s="307">
        <f>IF(E61+I61+M61+Q61=0,"",E61+I61+M61+Q61)</f>
        <v>132</v>
      </c>
      <c r="V61" s="307">
        <f>IF(F61+J61+N61+R61=0,"",F61+J61+N61+R61)</f>
        <v>81</v>
      </c>
      <c r="W61" s="308" t="s">
        <v>29</v>
      </c>
      <c r="Y61" s="314"/>
    </row>
    <row r="62" spans="1:38" s="15" customFormat="1" ht="9.9499999999999993" customHeight="1" thickBot="1" x14ac:dyDescent="0.35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30"/>
      <c r="U62" s="131"/>
      <c r="V62" s="131"/>
      <c r="W62" s="132"/>
      <c r="Y62" s="314"/>
    </row>
    <row r="63" spans="1:38" ht="15.75" customHeight="1" x14ac:dyDescent="0.3">
      <c r="A63" s="39" t="s">
        <v>196</v>
      </c>
      <c r="B63" s="40"/>
      <c r="C63" s="41" t="s">
        <v>5</v>
      </c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27"/>
      <c r="U63" s="128"/>
      <c r="V63" s="128"/>
      <c r="W63" s="129"/>
      <c r="Y63" s="236"/>
    </row>
    <row r="64" spans="1:38" ht="15.75" hidden="1" customHeight="1" x14ac:dyDescent="0.3">
      <c r="A64" s="115" t="s">
        <v>142</v>
      </c>
      <c r="B64" s="135" t="s">
        <v>0</v>
      </c>
      <c r="C64" s="290" t="s">
        <v>323</v>
      </c>
      <c r="D64" s="12"/>
      <c r="E64" s="9"/>
      <c r="F64" s="159" t="s">
        <v>29</v>
      </c>
      <c r="G64" s="14"/>
      <c r="H64" s="12"/>
      <c r="I64" s="9"/>
      <c r="J64" s="159" t="s">
        <v>29</v>
      </c>
      <c r="K64" s="14"/>
      <c r="L64" s="12"/>
      <c r="M64" s="9"/>
      <c r="N64" s="159" t="s">
        <v>29</v>
      </c>
      <c r="O64" s="14"/>
      <c r="P64" s="12">
        <v>4</v>
      </c>
      <c r="Q64" s="9"/>
      <c r="R64" s="159" t="s">
        <v>29</v>
      </c>
      <c r="S64" s="14"/>
      <c r="T64" s="93">
        <f t="shared" ref="T64:U68" si="6">IF(D64+H64+L64+P64=0,"",D64+H64+L64+P64)</f>
        <v>4</v>
      </c>
      <c r="U64" s="28" t="str">
        <f t="shared" si="6"/>
        <v/>
      </c>
      <c r="V64" s="35" t="s">
        <v>29</v>
      </c>
      <c r="W64" s="30" t="s">
        <v>29</v>
      </c>
      <c r="Y64" s="236"/>
    </row>
    <row r="65" spans="1:39" ht="15.75" customHeight="1" thickBot="1" x14ac:dyDescent="0.35">
      <c r="A65" s="115"/>
      <c r="B65" s="135" t="s">
        <v>43</v>
      </c>
      <c r="C65" s="294"/>
      <c r="D65" s="12"/>
      <c r="E65" s="9"/>
      <c r="F65" s="159" t="s">
        <v>29</v>
      </c>
      <c r="G65" s="14"/>
      <c r="H65" s="12"/>
      <c r="I65" s="9"/>
      <c r="J65" s="159" t="s">
        <v>29</v>
      </c>
      <c r="K65" s="14"/>
      <c r="L65" s="12"/>
      <c r="M65" s="9"/>
      <c r="N65" s="159" t="s">
        <v>29</v>
      </c>
      <c r="O65" s="14"/>
      <c r="P65" s="12"/>
      <c r="Q65" s="9"/>
      <c r="R65" s="159" t="s">
        <v>29</v>
      </c>
      <c r="S65" s="14"/>
      <c r="T65" s="93" t="str">
        <f t="shared" si="6"/>
        <v/>
      </c>
      <c r="U65" s="28" t="str">
        <f t="shared" si="6"/>
        <v/>
      </c>
      <c r="V65" s="35" t="s">
        <v>29</v>
      </c>
      <c r="W65" s="30" t="s">
        <v>29</v>
      </c>
      <c r="Y65" s="236"/>
    </row>
    <row r="66" spans="1:39" ht="15.75" hidden="1" customHeight="1" x14ac:dyDescent="0.3">
      <c r="A66" s="115"/>
      <c r="B66" s="135" t="s">
        <v>43</v>
      </c>
      <c r="C66" s="294"/>
      <c r="D66" s="12"/>
      <c r="E66" s="9"/>
      <c r="F66" s="159" t="s">
        <v>29</v>
      </c>
      <c r="G66" s="14"/>
      <c r="H66" s="12"/>
      <c r="I66" s="9"/>
      <c r="J66" s="159" t="s">
        <v>29</v>
      </c>
      <c r="K66" s="14"/>
      <c r="L66" s="12"/>
      <c r="M66" s="9"/>
      <c r="N66" s="159" t="s">
        <v>29</v>
      </c>
      <c r="O66" s="14"/>
      <c r="P66" s="12"/>
      <c r="Q66" s="9"/>
      <c r="R66" s="159" t="s">
        <v>29</v>
      </c>
      <c r="S66" s="14"/>
      <c r="T66" s="93" t="str">
        <f t="shared" si="6"/>
        <v/>
      </c>
      <c r="U66" s="28" t="str">
        <f t="shared" si="6"/>
        <v/>
      </c>
      <c r="V66" s="35" t="s">
        <v>29</v>
      </c>
      <c r="W66" s="30" t="s">
        <v>29</v>
      </c>
      <c r="Y66" s="236"/>
    </row>
    <row r="67" spans="1:39" ht="15.75" hidden="1" customHeight="1" x14ac:dyDescent="0.3">
      <c r="A67" s="115"/>
      <c r="B67" s="135" t="s">
        <v>43</v>
      </c>
      <c r="C67" s="295"/>
      <c r="D67" s="12"/>
      <c r="E67" s="9"/>
      <c r="F67" s="159" t="s">
        <v>29</v>
      </c>
      <c r="G67" s="14"/>
      <c r="H67" s="12"/>
      <c r="I67" s="9"/>
      <c r="J67" s="159" t="s">
        <v>29</v>
      </c>
      <c r="K67" s="14"/>
      <c r="L67" s="12"/>
      <c r="M67" s="9"/>
      <c r="N67" s="159" t="s">
        <v>29</v>
      </c>
      <c r="O67" s="14"/>
      <c r="P67" s="12"/>
      <c r="Q67" s="9"/>
      <c r="R67" s="159" t="s">
        <v>29</v>
      </c>
      <c r="S67" s="14"/>
      <c r="T67" s="93" t="str">
        <f t="shared" si="6"/>
        <v/>
      </c>
      <c r="U67" s="28" t="str">
        <f t="shared" si="6"/>
        <v/>
      </c>
      <c r="V67" s="35" t="s">
        <v>29</v>
      </c>
      <c r="W67" s="30" t="s">
        <v>29</v>
      </c>
      <c r="Y67" s="236"/>
    </row>
    <row r="68" spans="1:39" ht="15.75" hidden="1" customHeight="1" thickBot="1" x14ac:dyDescent="0.35">
      <c r="A68" s="115"/>
      <c r="B68" s="135" t="s">
        <v>43</v>
      </c>
      <c r="C68" s="294"/>
      <c r="D68" s="12"/>
      <c r="E68" s="9"/>
      <c r="F68" s="159" t="s">
        <v>29</v>
      </c>
      <c r="G68" s="14"/>
      <c r="H68" s="12"/>
      <c r="I68" s="9"/>
      <c r="J68" s="159" t="s">
        <v>29</v>
      </c>
      <c r="K68" s="14"/>
      <c r="L68" s="12"/>
      <c r="M68" s="9"/>
      <c r="N68" s="159" t="s">
        <v>29</v>
      </c>
      <c r="O68" s="14"/>
      <c r="P68" s="12"/>
      <c r="Q68" s="9"/>
      <c r="R68" s="159" t="s">
        <v>29</v>
      </c>
      <c r="S68" s="14"/>
      <c r="T68" s="93" t="str">
        <f t="shared" si="6"/>
        <v/>
      </c>
      <c r="U68" s="28" t="str">
        <f t="shared" si="6"/>
        <v/>
      </c>
      <c r="V68" s="35" t="s">
        <v>29</v>
      </c>
      <c r="W68" s="30" t="s">
        <v>29</v>
      </c>
      <c r="Y68" s="236"/>
    </row>
    <row r="69" spans="1:39" ht="15.75" customHeight="1" thickBot="1" x14ac:dyDescent="0.35">
      <c r="A69" s="117"/>
      <c r="B69" s="44"/>
      <c r="C69" s="139" t="s">
        <v>20</v>
      </c>
      <c r="D69" s="45">
        <f>SUM(D64:D68)</f>
        <v>0</v>
      </c>
      <c r="E69" s="46">
        <f>SUM(E64:E68)</f>
        <v>0</v>
      </c>
      <c r="F69" s="124" t="s">
        <v>29</v>
      </c>
      <c r="G69" s="49" t="s">
        <v>29</v>
      </c>
      <c r="H69" s="45">
        <f>SUM(H64:H68)</f>
        <v>0</v>
      </c>
      <c r="I69" s="46">
        <f>SUM(I64:I68)</f>
        <v>0</v>
      </c>
      <c r="J69" s="124" t="s">
        <v>29</v>
      </c>
      <c r="K69" s="47" t="s">
        <v>29</v>
      </c>
      <c r="L69" s="48">
        <f>SUM(L64:L68)</f>
        <v>0</v>
      </c>
      <c r="M69" s="46">
        <f>SUM(M64:M68)</f>
        <v>0</v>
      </c>
      <c r="N69" s="124" t="s">
        <v>29</v>
      </c>
      <c r="O69" s="49" t="s">
        <v>29</v>
      </c>
      <c r="P69" s="45">
        <f>SUM(P64:P68)</f>
        <v>4</v>
      </c>
      <c r="Q69" s="46">
        <f>SUM(Q64:Q68)</f>
        <v>0</v>
      </c>
      <c r="R69" s="124" t="s">
        <v>29</v>
      </c>
      <c r="S69" s="47" t="s">
        <v>29</v>
      </c>
      <c r="T69" s="78">
        <f>IF(D69+H69+L69+P69=0,"",D69+H69+L69+P69)</f>
        <v>4</v>
      </c>
      <c r="U69" s="125" t="str">
        <f>IF(E69+I69+M69+Q69=0,"",E69+I69+M69+Q69)</f>
        <v/>
      </c>
      <c r="V69" s="124" t="s">
        <v>29</v>
      </c>
      <c r="W69" s="79" t="s">
        <v>29</v>
      </c>
      <c r="Y69" s="236"/>
    </row>
    <row r="70" spans="1:39" ht="15.75" customHeight="1" x14ac:dyDescent="0.3">
      <c r="A70" s="39" t="s">
        <v>197</v>
      </c>
      <c r="B70" s="40"/>
      <c r="C70" s="41" t="s">
        <v>52</v>
      </c>
      <c r="D70" s="153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27"/>
      <c r="U70" s="128"/>
      <c r="V70" s="128"/>
      <c r="W70" s="129"/>
      <c r="Y70" s="236"/>
    </row>
    <row r="71" spans="1:39" ht="15.75" customHeight="1" x14ac:dyDescent="0.3">
      <c r="A71" s="134" t="s">
        <v>143</v>
      </c>
      <c r="B71" s="135" t="s">
        <v>0</v>
      </c>
      <c r="C71" s="133" t="s">
        <v>144</v>
      </c>
      <c r="D71" s="12"/>
      <c r="E71" s="9"/>
      <c r="F71" s="9"/>
      <c r="G71" s="145" t="s">
        <v>29</v>
      </c>
      <c r="H71" s="12"/>
      <c r="I71" s="9"/>
      <c r="J71" s="9"/>
      <c r="K71" s="145" t="s">
        <v>29</v>
      </c>
      <c r="L71" s="12"/>
      <c r="M71" s="9"/>
      <c r="N71" s="9"/>
      <c r="O71" s="145" t="s">
        <v>29</v>
      </c>
      <c r="P71" s="12"/>
      <c r="Q71" s="9"/>
      <c r="R71" s="315">
        <v>10</v>
      </c>
      <c r="S71" s="145" t="s">
        <v>29</v>
      </c>
      <c r="T71" s="93" t="str">
        <f t="shared" ref="T71:T75" si="7">IF(D71+H71+L71+P71=0,"",D71+H71+L71+P71)</f>
        <v/>
      </c>
      <c r="U71" s="28" t="str">
        <f t="shared" ref="U71:U75" si="8">IF(E71+I71+M71+Q71=0,"",E71+I71+M71+Q71)</f>
        <v/>
      </c>
      <c r="V71" s="35"/>
      <c r="W71" s="30" t="s">
        <v>29</v>
      </c>
      <c r="Y71" s="236"/>
    </row>
    <row r="72" spans="1:39" ht="15.75" customHeight="1" x14ac:dyDescent="0.3">
      <c r="A72" s="115"/>
      <c r="B72" s="135" t="s">
        <v>44</v>
      </c>
      <c r="C72" s="137"/>
      <c r="D72" s="12"/>
      <c r="E72" s="9"/>
      <c r="F72" s="159"/>
      <c r="G72" s="14" t="s">
        <v>29</v>
      </c>
      <c r="H72" s="12"/>
      <c r="I72" s="9"/>
      <c r="J72" s="159"/>
      <c r="K72" s="14" t="s">
        <v>29</v>
      </c>
      <c r="L72" s="12"/>
      <c r="M72" s="9"/>
      <c r="N72" s="159"/>
      <c r="O72" s="14" t="s">
        <v>29</v>
      </c>
      <c r="P72" s="12"/>
      <c r="Q72" s="9"/>
      <c r="R72" s="159"/>
      <c r="S72" s="14" t="s">
        <v>29</v>
      </c>
      <c r="T72" s="93" t="str">
        <f t="shared" si="7"/>
        <v/>
      </c>
      <c r="U72" s="28" t="str">
        <f t="shared" si="8"/>
        <v/>
      </c>
      <c r="V72" s="35"/>
      <c r="W72" s="30" t="s">
        <v>29</v>
      </c>
      <c r="Y72" s="236"/>
    </row>
    <row r="73" spans="1:39" s="4" customFormat="1" ht="15.75" customHeight="1" x14ac:dyDescent="0.3">
      <c r="A73" s="115"/>
      <c r="B73" s="135" t="s">
        <v>44</v>
      </c>
      <c r="C73" s="137"/>
      <c r="D73" s="12"/>
      <c r="E73" s="9"/>
      <c r="F73" s="159"/>
      <c r="G73" s="14" t="s">
        <v>29</v>
      </c>
      <c r="H73" s="12"/>
      <c r="I73" s="9"/>
      <c r="J73" s="159"/>
      <c r="K73" s="14" t="s">
        <v>29</v>
      </c>
      <c r="L73" s="12"/>
      <c r="M73" s="9"/>
      <c r="N73" s="159"/>
      <c r="O73" s="14" t="s">
        <v>29</v>
      </c>
      <c r="P73" s="12"/>
      <c r="Q73" s="9"/>
      <c r="R73" s="159"/>
      <c r="S73" s="14" t="s">
        <v>29</v>
      </c>
      <c r="T73" s="93" t="str">
        <f t="shared" si="7"/>
        <v/>
      </c>
      <c r="U73" s="28" t="str">
        <f t="shared" si="8"/>
        <v/>
      </c>
      <c r="V73" s="35"/>
      <c r="W73" s="30" t="s">
        <v>29</v>
      </c>
      <c r="Y73" s="240"/>
    </row>
    <row r="74" spans="1:39" s="4" customFormat="1" ht="15.75" customHeight="1" x14ac:dyDescent="0.3">
      <c r="A74" s="115"/>
      <c r="B74" s="135" t="s">
        <v>44</v>
      </c>
      <c r="C74" s="138"/>
      <c r="D74" s="12"/>
      <c r="E74" s="9"/>
      <c r="F74" s="159"/>
      <c r="G74" s="14" t="s">
        <v>29</v>
      </c>
      <c r="H74" s="12"/>
      <c r="I74" s="9"/>
      <c r="J74" s="159"/>
      <c r="K74" s="14" t="s">
        <v>29</v>
      </c>
      <c r="L74" s="12"/>
      <c r="M74" s="9"/>
      <c r="N74" s="159"/>
      <c r="O74" s="14" t="s">
        <v>29</v>
      </c>
      <c r="P74" s="12"/>
      <c r="Q74" s="9"/>
      <c r="R74" s="159"/>
      <c r="S74" s="14" t="s">
        <v>29</v>
      </c>
      <c r="T74" s="93" t="str">
        <f t="shared" si="7"/>
        <v/>
      </c>
      <c r="U74" s="28" t="str">
        <f t="shared" si="8"/>
        <v/>
      </c>
      <c r="V74" s="35"/>
      <c r="W74" s="30" t="s">
        <v>29</v>
      </c>
      <c r="Y74" s="240"/>
    </row>
    <row r="75" spans="1:39" s="4" customFormat="1" ht="15.75" customHeight="1" thickBot="1" x14ac:dyDescent="0.35">
      <c r="A75" s="115"/>
      <c r="B75" s="135" t="s">
        <v>44</v>
      </c>
      <c r="C75" s="137"/>
      <c r="D75" s="12"/>
      <c r="E75" s="9"/>
      <c r="F75" s="159"/>
      <c r="G75" s="14" t="s">
        <v>29</v>
      </c>
      <c r="H75" s="12"/>
      <c r="I75" s="9"/>
      <c r="J75" s="159"/>
      <c r="K75" s="14" t="s">
        <v>29</v>
      </c>
      <c r="L75" s="12"/>
      <c r="M75" s="9"/>
      <c r="N75" s="159"/>
      <c r="O75" s="14" t="s">
        <v>29</v>
      </c>
      <c r="P75" s="12"/>
      <c r="Q75" s="9"/>
      <c r="R75" s="159"/>
      <c r="S75" s="14" t="s">
        <v>29</v>
      </c>
      <c r="T75" s="93" t="str">
        <f t="shared" si="7"/>
        <v/>
      </c>
      <c r="U75" s="28" t="str">
        <f t="shared" si="8"/>
        <v/>
      </c>
      <c r="V75" s="35"/>
      <c r="W75" s="30" t="s">
        <v>29</v>
      </c>
      <c r="Y75" s="240"/>
    </row>
    <row r="76" spans="1:39" s="4" customFormat="1" ht="15.75" customHeight="1" thickBot="1" x14ac:dyDescent="0.35">
      <c r="A76" s="117"/>
      <c r="B76" s="44"/>
      <c r="C76" s="139" t="s">
        <v>53</v>
      </c>
      <c r="D76" s="45">
        <f>SUM(D71:D75)</f>
        <v>0</v>
      </c>
      <c r="E76" s="46">
        <f>SUM(E71:E75)</f>
        <v>0</v>
      </c>
      <c r="F76" s="46">
        <f>SUM(F71:F75)</f>
        <v>0</v>
      </c>
      <c r="G76" s="49" t="s">
        <v>29</v>
      </c>
      <c r="H76" s="45">
        <f>SUM(H71:H75)</f>
        <v>0</v>
      </c>
      <c r="I76" s="46">
        <f>SUM(I71:I75)</f>
        <v>0</v>
      </c>
      <c r="J76" s="46">
        <f>SUM(J71:J75)</f>
        <v>0</v>
      </c>
      <c r="K76" s="47" t="s">
        <v>29</v>
      </c>
      <c r="L76" s="48">
        <f>SUM(L71:L75)</f>
        <v>0</v>
      </c>
      <c r="M76" s="46">
        <f>SUM(M71:M75)</f>
        <v>0</v>
      </c>
      <c r="N76" s="46">
        <f>SUM(N71:N75)</f>
        <v>0</v>
      </c>
      <c r="O76" s="49" t="s">
        <v>29</v>
      </c>
      <c r="P76" s="45">
        <f>SUM(P71:P75)</f>
        <v>0</v>
      </c>
      <c r="Q76" s="46">
        <f>SUM(Q71:Q75)</f>
        <v>0</v>
      </c>
      <c r="R76" s="46">
        <f>SUM(R71:R75)</f>
        <v>10</v>
      </c>
      <c r="S76" s="47" t="s">
        <v>29</v>
      </c>
      <c r="T76" s="78" t="str">
        <f>IF(D76+H76+L76+P76=0,"",D76+H76+L76+P76)</f>
        <v/>
      </c>
      <c r="U76" s="125" t="str">
        <f>IF(E76+I76+M76+Q76=0,"",E76+I76+M76+Q76)</f>
        <v/>
      </c>
      <c r="V76" s="125">
        <f>IF(F76+J76+N76+R76=0,"",F76+J76+N76+R76)</f>
        <v>10</v>
      </c>
      <c r="W76" s="79" t="s">
        <v>29</v>
      </c>
      <c r="Y76" s="240"/>
    </row>
    <row r="77" spans="1:39" s="4" customFormat="1" ht="15.75" customHeight="1" thickBot="1" x14ac:dyDescent="0.35">
      <c r="A77" s="117"/>
      <c r="B77" s="44"/>
      <c r="C77" s="207"/>
      <c r="D77" s="208"/>
      <c r="E77" s="209"/>
      <c r="F77" s="141"/>
      <c r="G77" s="210"/>
      <c r="H77" s="208"/>
      <c r="I77" s="209"/>
      <c r="J77" s="141"/>
      <c r="K77" s="211"/>
      <c r="L77" s="212"/>
      <c r="M77" s="209"/>
      <c r="N77" s="141"/>
      <c r="O77" s="210"/>
      <c r="P77" s="208"/>
      <c r="Q77" s="209"/>
      <c r="R77" s="141"/>
      <c r="S77" s="211"/>
      <c r="T77" s="213"/>
      <c r="U77" s="214"/>
      <c r="V77" s="141"/>
      <c r="W77" s="79"/>
      <c r="Y77" s="240"/>
    </row>
    <row r="78" spans="1:39" s="4" customFormat="1" ht="15.75" customHeight="1" thickBot="1" x14ac:dyDescent="0.35">
      <c r="A78" s="215"/>
      <c r="B78" s="216"/>
      <c r="C78" s="217" t="s">
        <v>54</v>
      </c>
      <c r="D78" s="218">
        <f>D61+D69+D76</f>
        <v>52</v>
      </c>
      <c r="E78" s="218">
        <f>E61+E69+E76</f>
        <v>42</v>
      </c>
      <c r="F78" s="218">
        <f>F61+F76</f>
        <v>22</v>
      </c>
      <c r="G78" s="219" t="s">
        <v>29</v>
      </c>
      <c r="H78" s="218">
        <f>H61+H69+H76</f>
        <v>64</v>
      </c>
      <c r="I78" s="218">
        <f>I61+I69+I76</f>
        <v>26</v>
      </c>
      <c r="J78" s="218">
        <f>J61+J76</f>
        <v>23</v>
      </c>
      <c r="K78" s="220" t="s">
        <v>29</v>
      </c>
      <c r="L78" s="218">
        <f>L61+L69+L76</f>
        <v>61</v>
      </c>
      <c r="M78" s="218">
        <f>M61+M69+M76</f>
        <v>24</v>
      </c>
      <c r="N78" s="218">
        <f>N61+N76</f>
        <v>21</v>
      </c>
      <c r="O78" s="219" t="s">
        <v>29</v>
      </c>
      <c r="P78" s="218">
        <f>P61+P69+P76</f>
        <v>60</v>
      </c>
      <c r="Q78" s="218">
        <f>Q61+Q69+Q76</f>
        <v>40</v>
      </c>
      <c r="R78" s="218">
        <f>R61+R76</f>
        <v>25</v>
      </c>
      <c r="S78" s="220" t="s">
        <v>29</v>
      </c>
      <c r="T78" s="221">
        <f>IF(D78+H78+L78+P78=0,"",D78+H78+L78+P78)</f>
        <v>237</v>
      </c>
      <c r="U78" s="222">
        <f>IF(E78+I78+M78+Q78=0,"",E78+I78+M78+Q78)</f>
        <v>132</v>
      </c>
      <c r="V78" s="222">
        <f>IF(F78+J78+N78+R78=0,"",F78+J78+N78+R78)</f>
        <v>91</v>
      </c>
      <c r="W78" s="223" t="s">
        <v>29</v>
      </c>
      <c r="Y78" s="240"/>
    </row>
    <row r="79" spans="1:39" s="4" customFormat="1" ht="15.75" customHeight="1" thickTop="1" thickBot="1" x14ac:dyDescent="0.35">
      <c r="A79" s="118" t="s">
        <v>322</v>
      </c>
      <c r="B79" s="99"/>
      <c r="C79" s="100" t="s">
        <v>6</v>
      </c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5"/>
      <c r="U79" s="186"/>
      <c r="V79" s="186"/>
      <c r="W79" s="187"/>
      <c r="Y79" s="240"/>
    </row>
    <row r="80" spans="1:39" s="4" customFormat="1" ht="15.75" customHeight="1" x14ac:dyDescent="0.3">
      <c r="A80" s="140" t="s">
        <v>145</v>
      </c>
      <c r="B80" s="141" t="s">
        <v>35</v>
      </c>
      <c r="C80" s="244" t="s">
        <v>146</v>
      </c>
      <c r="D80" s="188"/>
      <c r="E80" s="189"/>
      <c r="F80" s="189"/>
      <c r="G80" s="190"/>
      <c r="H80" s="188">
        <v>6</v>
      </c>
      <c r="I80" s="189"/>
      <c r="J80" s="189">
        <v>2</v>
      </c>
      <c r="K80" s="190" t="s">
        <v>178</v>
      </c>
      <c r="L80" s="188"/>
      <c r="M80" s="189"/>
      <c r="N80" s="189"/>
      <c r="O80" s="190"/>
      <c r="P80" s="188"/>
      <c r="Q80" s="189"/>
      <c r="R80" s="189"/>
      <c r="S80" s="190"/>
      <c r="T80" s="191">
        <f t="shared" ref="T80:T96" si="9">IF(D80+H80+L80+P80=0,"",D80+H80+L80+P80)</f>
        <v>6</v>
      </c>
      <c r="U80" s="192" t="str">
        <f t="shared" ref="U80:U96" si="10">IF(E80+I80+M80+Q80=0,"",E80+I80+M80+Q80)</f>
        <v/>
      </c>
      <c r="V80" s="192">
        <f t="shared" ref="V80:V96" si="11">IF(F80+J80+N80+R80=0,"",F80+J80+N80+R80)</f>
        <v>2</v>
      </c>
      <c r="W80" s="193" t="s">
        <v>29</v>
      </c>
      <c r="X80" s="296" t="s">
        <v>348</v>
      </c>
      <c r="Y80" s="298" t="s">
        <v>395</v>
      </c>
      <c r="Z80" s="391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</row>
    <row r="81" spans="1:39" s="4" customFormat="1" ht="15.75" customHeight="1" x14ac:dyDescent="0.3">
      <c r="A81" s="311" t="s">
        <v>147</v>
      </c>
      <c r="B81" s="35" t="s">
        <v>35</v>
      </c>
      <c r="C81" s="333" t="s">
        <v>148</v>
      </c>
      <c r="D81" s="12"/>
      <c r="E81" s="9"/>
      <c r="F81" s="9"/>
      <c r="G81" s="60"/>
      <c r="H81" s="12"/>
      <c r="I81" s="9"/>
      <c r="J81" s="9"/>
      <c r="K81" s="60"/>
      <c r="L81" s="12">
        <v>6</v>
      </c>
      <c r="M81" s="9"/>
      <c r="N81" s="9">
        <v>2</v>
      </c>
      <c r="O81" s="60" t="s">
        <v>178</v>
      </c>
      <c r="P81" s="12"/>
      <c r="Q81" s="9"/>
      <c r="R81" s="9"/>
      <c r="S81" s="60"/>
      <c r="T81" s="93">
        <f t="shared" si="9"/>
        <v>6</v>
      </c>
      <c r="U81" s="28" t="str">
        <f t="shared" si="10"/>
        <v/>
      </c>
      <c r="V81" s="28">
        <f t="shared" si="11"/>
        <v>2</v>
      </c>
      <c r="W81" s="30" t="s">
        <v>29</v>
      </c>
      <c r="X81" s="296" t="s">
        <v>388</v>
      </c>
      <c r="Y81" s="316" t="s">
        <v>386</v>
      </c>
      <c r="Z81" s="391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  <c r="AK81" s="392"/>
      <c r="AL81" s="392"/>
      <c r="AM81" s="392"/>
    </row>
    <row r="82" spans="1:39" s="4" customFormat="1" ht="15.75" customHeight="1" x14ac:dyDescent="0.3">
      <c r="A82" s="134" t="s">
        <v>149</v>
      </c>
      <c r="B82" s="35" t="s">
        <v>35</v>
      </c>
      <c r="C82" s="245" t="s">
        <v>150</v>
      </c>
      <c r="D82" s="12"/>
      <c r="E82" s="9"/>
      <c r="F82" s="9"/>
      <c r="G82" s="60"/>
      <c r="H82" s="12">
        <v>6</v>
      </c>
      <c r="I82" s="9"/>
      <c r="J82" s="9">
        <v>2</v>
      </c>
      <c r="K82" s="60" t="s">
        <v>178</v>
      </c>
      <c r="L82" s="12"/>
      <c r="M82" s="9"/>
      <c r="N82" s="9"/>
      <c r="O82" s="60"/>
      <c r="P82" s="12"/>
      <c r="Q82" s="9"/>
      <c r="R82" s="9"/>
      <c r="S82" s="60"/>
      <c r="T82" s="93">
        <f t="shared" si="9"/>
        <v>6</v>
      </c>
      <c r="U82" s="28" t="str">
        <f t="shared" si="10"/>
        <v/>
      </c>
      <c r="V82" s="28">
        <f t="shared" si="11"/>
        <v>2</v>
      </c>
      <c r="W82" s="30" t="s">
        <v>29</v>
      </c>
      <c r="X82" s="296" t="s">
        <v>348</v>
      </c>
      <c r="Y82" s="298" t="s">
        <v>349</v>
      </c>
    </row>
    <row r="83" spans="1:39" s="4" customFormat="1" ht="15.75" customHeight="1" x14ac:dyDescent="0.3">
      <c r="A83" s="134" t="s">
        <v>151</v>
      </c>
      <c r="B83" s="35" t="s">
        <v>35</v>
      </c>
      <c r="C83" s="243" t="s">
        <v>152</v>
      </c>
      <c r="D83" s="12"/>
      <c r="E83" s="9"/>
      <c r="F83" s="9"/>
      <c r="G83" s="60"/>
      <c r="H83" s="12"/>
      <c r="I83" s="9"/>
      <c r="J83" s="9"/>
      <c r="K83" s="60"/>
      <c r="L83" s="12">
        <v>4</v>
      </c>
      <c r="M83" s="9">
        <v>2</v>
      </c>
      <c r="N83" s="9">
        <v>2</v>
      </c>
      <c r="O83" s="60" t="s">
        <v>178</v>
      </c>
      <c r="P83" s="12"/>
      <c r="Q83" s="9"/>
      <c r="R83" s="9"/>
      <c r="S83" s="60"/>
      <c r="T83" s="93">
        <f t="shared" si="9"/>
        <v>4</v>
      </c>
      <c r="U83" s="28">
        <f t="shared" si="10"/>
        <v>2</v>
      </c>
      <c r="V83" s="28">
        <f t="shared" si="11"/>
        <v>2</v>
      </c>
      <c r="W83" s="30" t="s">
        <v>29</v>
      </c>
      <c r="X83" s="296" t="s">
        <v>343</v>
      </c>
      <c r="Y83" s="298" t="s">
        <v>344</v>
      </c>
    </row>
    <row r="84" spans="1:39" s="4" customFormat="1" ht="15.75" customHeight="1" x14ac:dyDescent="0.3">
      <c r="A84" s="134" t="s">
        <v>153</v>
      </c>
      <c r="B84" s="35" t="s">
        <v>35</v>
      </c>
      <c r="C84" s="243" t="s">
        <v>300</v>
      </c>
      <c r="D84" s="12"/>
      <c r="E84" s="9"/>
      <c r="F84" s="9"/>
      <c r="G84" s="60"/>
      <c r="H84" s="12"/>
      <c r="I84" s="9"/>
      <c r="J84" s="9"/>
      <c r="K84" s="60"/>
      <c r="L84" s="12"/>
      <c r="M84" s="9"/>
      <c r="N84" s="9"/>
      <c r="O84" s="60"/>
      <c r="P84" s="12">
        <v>6</v>
      </c>
      <c r="Q84" s="9"/>
      <c r="R84" s="9">
        <v>2</v>
      </c>
      <c r="S84" s="60" t="s">
        <v>178</v>
      </c>
      <c r="T84" s="93">
        <f t="shared" si="9"/>
        <v>6</v>
      </c>
      <c r="U84" s="28" t="str">
        <f t="shared" si="10"/>
        <v/>
      </c>
      <c r="V84" s="28">
        <f t="shared" si="11"/>
        <v>2</v>
      </c>
      <c r="W84" s="30" t="s">
        <v>29</v>
      </c>
      <c r="X84" s="296" t="s">
        <v>328</v>
      </c>
      <c r="Y84" s="298" t="s">
        <v>329</v>
      </c>
    </row>
    <row r="85" spans="1:39" s="4" customFormat="1" ht="15.75" customHeight="1" x14ac:dyDescent="0.3">
      <c r="A85" s="311" t="s">
        <v>154</v>
      </c>
      <c r="B85" s="35" t="s">
        <v>35</v>
      </c>
      <c r="C85" s="310" t="s">
        <v>155</v>
      </c>
      <c r="D85" s="12"/>
      <c r="E85" s="9"/>
      <c r="F85" s="9"/>
      <c r="G85" s="60"/>
      <c r="H85" s="12"/>
      <c r="I85" s="9">
        <v>6</v>
      </c>
      <c r="J85" s="9">
        <v>2</v>
      </c>
      <c r="K85" s="60" t="s">
        <v>178</v>
      </c>
      <c r="L85" s="12"/>
      <c r="M85" s="9"/>
      <c r="N85" s="9"/>
      <c r="O85" s="60"/>
      <c r="P85" s="12"/>
      <c r="Q85" s="9"/>
      <c r="R85" s="9"/>
      <c r="S85" s="60"/>
      <c r="T85" s="93" t="str">
        <f t="shared" si="9"/>
        <v/>
      </c>
      <c r="U85" s="28">
        <f t="shared" si="10"/>
        <v>6</v>
      </c>
      <c r="V85" s="28">
        <f t="shared" si="11"/>
        <v>2</v>
      </c>
      <c r="W85" s="30" t="s">
        <v>29</v>
      </c>
      <c r="X85" s="296" t="s">
        <v>351</v>
      </c>
      <c r="Y85" s="317" t="s">
        <v>393</v>
      </c>
      <c r="Z85" s="389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</row>
    <row r="86" spans="1:39" s="4" customFormat="1" ht="15.75" customHeight="1" x14ac:dyDescent="0.3">
      <c r="A86" s="134" t="s">
        <v>156</v>
      </c>
      <c r="B86" s="35" t="s">
        <v>35</v>
      </c>
      <c r="C86" s="243" t="s">
        <v>157</v>
      </c>
      <c r="D86" s="12"/>
      <c r="E86" s="9"/>
      <c r="F86" s="9"/>
      <c r="G86" s="60"/>
      <c r="H86" s="12"/>
      <c r="I86" s="9"/>
      <c r="J86" s="9"/>
      <c r="K86" s="60"/>
      <c r="L86" s="12"/>
      <c r="M86" s="9"/>
      <c r="N86" s="9"/>
      <c r="O86" s="60"/>
      <c r="P86" s="12">
        <v>6</v>
      </c>
      <c r="Q86" s="9"/>
      <c r="R86" s="9">
        <v>2</v>
      </c>
      <c r="S86" s="60" t="s">
        <v>178</v>
      </c>
      <c r="T86" s="93">
        <f t="shared" si="9"/>
        <v>6</v>
      </c>
      <c r="U86" s="28" t="str">
        <f t="shared" si="10"/>
        <v/>
      </c>
      <c r="V86" s="28">
        <f t="shared" si="11"/>
        <v>2</v>
      </c>
      <c r="W86" s="30" t="s">
        <v>29</v>
      </c>
      <c r="X86" s="296" t="s">
        <v>351</v>
      </c>
      <c r="Y86" s="298" t="s">
        <v>352</v>
      </c>
    </row>
    <row r="87" spans="1:39" s="4" customFormat="1" ht="15.75" customHeight="1" x14ac:dyDescent="0.3">
      <c r="A87" s="134" t="s">
        <v>160</v>
      </c>
      <c r="B87" s="35" t="s">
        <v>35</v>
      </c>
      <c r="C87" s="243" t="s">
        <v>161</v>
      </c>
      <c r="D87" s="9"/>
      <c r="E87" s="9"/>
      <c r="F87" s="9"/>
      <c r="G87" s="60"/>
      <c r="H87" s="12"/>
      <c r="I87" s="9"/>
      <c r="J87" s="9"/>
      <c r="K87" s="60"/>
      <c r="L87" s="12">
        <v>6</v>
      </c>
      <c r="M87" s="9"/>
      <c r="N87" s="9">
        <v>2</v>
      </c>
      <c r="O87" s="60" t="s">
        <v>178</v>
      </c>
      <c r="P87" s="12"/>
      <c r="Q87" s="9"/>
      <c r="R87" s="9"/>
      <c r="S87" s="60"/>
      <c r="T87" s="93">
        <f t="shared" si="9"/>
        <v>6</v>
      </c>
      <c r="U87" s="28" t="str">
        <f t="shared" si="10"/>
        <v/>
      </c>
      <c r="V87" s="28">
        <f t="shared" si="11"/>
        <v>2</v>
      </c>
      <c r="W87" s="29" t="s">
        <v>29</v>
      </c>
      <c r="X87" s="296" t="s">
        <v>328</v>
      </c>
      <c r="Y87" s="298" t="s">
        <v>329</v>
      </c>
    </row>
    <row r="88" spans="1:39" s="4" customFormat="1" ht="15.75" customHeight="1" x14ac:dyDescent="0.3">
      <c r="A88" s="134" t="s">
        <v>162</v>
      </c>
      <c r="B88" s="35" t="s">
        <v>35</v>
      </c>
      <c r="C88" s="243" t="s">
        <v>163</v>
      </c>
      <c r="D88" s="9">
        <v>6</v>
      </c>
      <c r="E88" s="9">
        <v>2</v>
      </c>
      <c r="F88" s="9">
        <v>2</v>
      </c>
      <c r="G88" s="60" t="s">
        <v>72</v>
      </c>
      <c r="H88" s="12"/>
      <c r="I88" s="9"/>
      <c r="J88" s="9"/>
      <c r="K88" s="60"/>
      <c r="L88" s="12"/>
      <c r="M88" s="9"/>
      <c r="N88" s="9"/>
      <c r="O88" s="60"/>
      <c r="P88" s="12"/>
      <c r="Q88" s="9"/>
      <c r="R88" s="9"/>
      <c r="S88" s="60"/>
      <c r="T88" s="93">
        <f t="shared" si="9"/>
        <v>6</v>
      </c>
      <c r="U88" s="28">
        <f t="shared" si="10"/>
        <v>2</v>
      </c>
      <c r="V88" s="28">
        <f t="shared" si="11"/>
        <v>2</v>
      </c>
      <c r="W88" s="29" t="s">
        <v>29</v>
      </c>
      <c r="X88" s="296" t="s">
        <v>338</v>
      </c>
      <c r="Y88" s="298" t="s">
        <v>364</v>
      </c>
    </row>
    <row r="89" spans="1:39" s="4" customFormat="1" ht="16.5" x14ac:dyDescent="0.3">
      <c r="A89" s="311" t="s">
        <v>164</v>
      </c>
      <c r="B89" s="35" t="s">
        <v>35</v>
      </c>
      <c r="C89" s="310" t="s">
        <v>165</v>
      </c>
      <c r="D89" s="9"/>
      <c r="E89" s="9"/>
      <c r="F89" s="9"/>
      <c r="G89" s="60"/>
      <c r="H89" s="12">
        <v>4</v>
      </c>
      <c r="I89" s="9"/>
      <c r="J89" s="9">
        <v>4</v>
      </c>
      <c r="K89" s="60" t="s">
        <v>72</v>
      </c>
      <c r="L89" s="12"/>
      <c r="M89" s="9"/>
      <c r="N89" s="9"/>
      <c r="O89" s="60"/>
      <c r="P89" s="12"/>
      <c r="Q89" s="9"/>
      <c r="R89" s="9"/>
      <c r="S89" s="60"/>
      <c r="T89" s="93">
        <f t="shared" si="9"/>
        <v>4</v>
      </c>
      <c r="U89" s="28" t="str">
        <f t="shared" si="10"/>
        <v/>
      </c>
      <c r="V89" s="28">
        <f t="shared" si="11"/>
        <v>4</v>
      </c>
      <c r="W89" s="29" t="s">
        <v>29</v>
      </c>
      <c r="X89" s="300" t="s">
        <v>343</v>
      </c>
      <c r="Y89" s="316" t="s">
        <v>394</v>
      </c>
      <c r="Z89" s="389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</row>
    <row r="90" spans="1:39" s="4" customFormat="1" ht="15.75" customHeight="1" x14ac:dyDescent="0.3">
      <c r="A90" s="134" t="s">
        <v>166</v>
      </c>
      <c r="B90" s="35" t="s">
        <v>35</v>
      </c>
      <c r="C90" s="243" t="s">
        <v>167</v>
      </c>
      <c r="D90" s="9"/>
      <c r="E90" s="9"/>
      <c r="F90" s="9"/>
      <c r="G90" s="60"/>
      <c r="H90" s="12"/>
      <c r="I90" s="9"/>
      <c r="J90" s="9"/>
      <c r="K90" s="60"/>
      <c r="L90" s="12"/>
      <c r="M90" s="9"/>
      <c r="N90" s="9"/>
      <c r="O90" s="60"/>
      <c r="P90" s="12">
        <v>6</v>
      </c>
      <c r="Q90" s="9"/>
      <c r="R90" s="9">
        <v>2</v>
      </c>
      <c r="S90" s="60" t="s">
        <v>178</v>
      </c>
      <c r="T90" s="93">
        <f t="shared" si="9"/>
        <v>6</v>
      </c>
      <c r="U90" s="28" t="str">
        <f t="shared" si="10"/>
        <v/>
      </c>
      <c r="V90" s="28">
        <f t="shared" si="11"/>
        <v>2</v>
      </c>
      <c r="W90" s="29" t="s">
        <v>29</v>
      </c>
      <c r="X90" s="334" t="s">
        <v>396</v>
      </c>
      <c r="Y90" s="298" t="s">
        <v>365</v>
      </c>
    </row>
    <row r="91" spans="1:39" s="4" customFormat="1" ht="16.5" x14ac:dyDescent="0.3">
      <c r="A91" s="134" t="s">
        <v>168</v>
      </c>
      <c r="B91" s="35" t="s">
        <v>35</v>
      </c>
      <c r="C91" s="243" t="s">
        <v>169</v>
      </c>
      <c r="D91" s="9">
        <v>6</v>
      </c>
      <c r="E91" s="9"/>
      <c r="F91" s="9">
        <v>2</v>
      </c>
      <c r="G91" s="60" t="s">
        <v>72</v>
      </c>
      <c r="H91" s="12"/>
      <c r="I91" s="9"/>
      <c r="J91" s="9"/>
      <c r="K91" s="60"/>
      <c r="L91" s="12"/>
      <c r="M91" s="9"/>
      <c r="N91" s="9"/>
      <c r="O91" s="60"/>
      <c r="P91" s="12"/>
      <c r="Q91" s="9"/>
      <c r="R91" s="9"/>
      <c r="S91" s="60"/>
      <c r="T91" s="93">
        <f t="shared" si="9"/>
        <v>6</v>
      </c>
      <c r="U91" s="28" t="str">
        <f t="shared" si="10"/>
        <v/>
      </c>
      <c r="V91" s="28">
        <f t="shared" si="11"/>
        <v>2</v>
      </c>
      <c r="W91" s="29" t="s">
        <v>29</v>
      </c>
      <c r="X91" s="296" t="s">
        <v>338</v>
      </c>
      <c r="Y91" s="298" t="s">
        <v>364</v>
      </c>
    </row>
    <row r="92" spans="1:39" s="4" customFormat="1" ht="15.75" customHeight="1" x14ac:dyDescent="0.3">
      <c r="A92" s="134" t="s">
        <v>170</v>
      </c>
      <c r="B92" s="35" t="s">
        <v>35</v>
      </c>
      <c r="C92" s="243" t="s">
        <v>171</v>
      </c>
      <c r="D92" s="9"/>
      <c r="E92" s="9"/>
      <c r="F92" s="9"/>
      <c r="G92" s="60"/>
      <c r="H92" s="12"/>
      <c r="I92" s="9">
        <v>4</v>
      </c>
      <c r="J92" s="9">
        <v>2</v>
      </c>
      <c r="K92" s="60" t="s">
        <v>177</v>
      </c>
      <c r="L92" s="12"/>
      <c r="M92" s="9"/>
      <c r="N92" s="9"/>
      <c r="O92" s="60"/>
      <c r="P92" s="12"/>
      <c r="Q92" s="9"/>
      <c r="R92" s="9"/>
      <c r="S92" s="60"/>
      <c r="T92" s="93" t="str">
        <f t="shared" si="9"/>
        <v/>
      </c>
      <c r="U92" s="28">
        <f t="shared" si="10"/>
        <v>4</v>
      </c>
      <c r="V92" s="28">
        <f t="shared" si="11"/>
        <v>2</v>
      </c>
      <c r="W92" s="29" t="s">
        <v>29</v>
      </c>
      <c r="X92" s="296" t="s">
        <v>338</v>
      </c>
      <c r="Y92" s="298" t="s">
        <v>364</v>
      </c>
    </row>
    <row r="93" spans="1:39" s="4" customFormat="1" ht="15.75" customHeight="1" x14ac:dyDescent="0.3">
      <c r="A93" s="134" t="s">
        <v>172</v>
      </c>
      <c r="B93" s="35" t="s">
        <v>35</v>
      </c>
      <c r="C93" s="243" t="s">
        <v>173</v>
      </c>
      <c r="D93" s="234"/>
      <c r="E93" s="234"/>
      <c r="F93" s="234"/>
      <c r="G93" s="241"/>
      <c r="H93" s="233"/>
      <c r="I93" s="234"/>
      <c r="J93" s="234"/>
      <c r="K93" s="241"/>
      <c r="L93" s="233"/>
      <c r="M93" s="234">
        <v>8</v>
      </c>
      <c r="N93" s="234">
        <v>2</v>
      </c>
      <c r="O93" s="60" t="s">
        <v>72</v>
      </c>
      <c r="P93" s="12"/>
      <c r="Q93" s="9"/>
      <c r="R93" s="9"/>
      <c r="S93" s="60"/>
      <c r="T93" s="93" t="str">
        <f t="shared" si="9"/>
        <v/>
      </c>
      <c r="U93" s="28">
        <f t="shared" si="10"/>
        <v>8</v>
      </c>
      <c r="V93" s="28">
        <f t="shared" si="11"/>
        <v>2</v>
      </c>
      <c r="W93" s="29" t="s">
        <v>29</v>
      </c>
      <c r="X93" s="296" t="s">
        <v>366</v>
      </c>
      <c r="Y93" s="298" t="s">
        <v>341</v>
      </c>
    </row>
    <row r="94" spans="1:39" s="240" customFormat="1" ht="15.75" customHeight="1" x14ac:dyDescent="0.3">
      <c r="A94" s="232" t="s">
        <v>174</v>
      </c>
      <c r="B94" s="35" t="s">
        <v>35</v>
      </c>
      <c r="C94" s="243" t="s">
        <v>296</v>
      </c>
      <c r="D94" s="237"/>
      <c r="E94" s="238"/>
      <c r="F94" s="238"/>
      <c r="G94" s="239"/>
      <c r="H94" s="237"/>
      <c r="I94" s="238"/>
      <c r="J94" s="238"/>
      <c r="K94" s="239"/>
      <c r="L94" s="237"/>
      <c r="M94" s="238"/>
      <c r="N94" s="238"/>
      <c r="O94" s="239"/>
      <c r="P94" s="237">
        <v>8</v>
      </c>
      <c r="Q94" s="238">
        <v>4</v>
      </c>
      <c r="R94" s="238">
        <v>2</v>
      </c>
      <c r="S94" s="239" t="s">
        <v>0</v>
      </c>
      <c r="T94" s="93">
        <f t="shared" si="9"/>
        <v>8</v>
      </c>
      <c r="U94" s="28">
        <f t="shared" si="10"/>
        <v>4</v>
      </c>
      <c r="V94" s="28">
        <f t="shared" si="11"/>
        <v>2</v>
      </c>
      <c r="W94" s="29" t="s">
        <v>29</v>
      </c>
      <c r="X94" s="300" t="s">
        <v>343</v>
      </c>
      <c r="Y94" s="298" t="s">
        <v>344</v>
      </c>
    </row>
    <row r="95" spans="1:39" s="4" customFormat="1" ht="15.75" customHeight="1" x14ac:dyDescent="0.3">
      <c r="A95" s="134" t="s">
        <v>175</v>
      </c>
      <c r="B95" s="35" t="s">
        <v>35</v>
      </c>
      <c r="C95" s="243" t="s">
        <v>176</v>
      </c>
      <c r="D95" s="13"/>
      <c r="E95" s="10"/>
      <c r="F95" s="10"/>
      <c r="G95" s="95"/>
      <c r="H95" s="13"/>
      <c r="I95" s="10"/>
      <c r="J95" s="10"/>
      <c r="K95" s="95"/>
      <c r="L95" s="13">
        <v>6</v>
      </c>
      <c r="M95" s="10"/>
      <c r="N95" s="10">
        <v>2</v>
      </c>
      <c r="O95" s="95" t="s">
        <v>72</v>
      </c>
      <c r="P95" s="13"/>
      <c r="Q95" s="10"/>
      <c r="R95" s="10"/>
      <c r="S95" s="95"/>
      <c r="T95" s="93">
        <f t="shared" si="9"/>
        <v>6</v>
      </c>
      <c r="U95" s="163" t="str">
        <f t="shared" si="10"/>
        <v/>
      </c>
      <c r="V95" s="65">
        <f t="shared" si="11"/>
        <v>2</v>
      </c>
      <c r="W95" s="77" t="s">
        <v>29</v>
      </c>
      <c r="X95" s="300" t="s">
        <v>343</v>
      </c>
      <c r="Y95" s="298" t="s">
        <v>344</v>
      </c>
    </row>
    <row r="96" spans="1:39" s="4" customFormat="1" ht="15.75" customHeight="1" x14ac:dyDescent="0.3">
      <c r="A96" s="226" t="s">
        <v>308</v>
      </c>
      <c r="B96" s="35" t="s">
        <v>35</v>
      </c>
      <c r="C96" s="253" t="s">
        <v>309</v>
      </c>
      <c r="D96" s="13"/>
      <c r="E96" s="9"/>
      <c r="F96" s="9"/>
      <c r="G96" s="9"/>
      <c r="H96" s="13"/>
      <c r="I96" s="9"/>
      <c r="J96" s="9"/>
      <c r="K96" s="9"/>
      <c r="L96" s="13">
        <v>7</v>
      </c>
      <c r="M96" s="9">
        <v>3</v>
      </c>
      <c r="N96" s="9">
        <v>2</v>
      </c>
      <c r="O96" s="9" t="s">
        <v>178</v>
      </c>
      <c r="P96" s="13"/>
      <c r="Q96" s="9"/>
      <c r="R96" s="9"/>
      <c r="S96" s="95"/>
      <c r="T96" s="94">
        <f t="shared" si="9"/>
        <v>7</v>
      </c>
      <c r="U96" s="163">
        <f t="shared" si="10"/>
        <v>3</v>
      </c>
      <c r="V96" s="163">
        <f t="shared" si="11"/>
        <v>2</v>
      </c>
      <c r="W96" s="254" t="s">
        <v>29</v>
      </c>
      <c r="X96" s="296" t="s">
        <v>343</v>
      </c>
      <c r="Y96" s="298" t="s">
        <v>344</v>
      </c>
    </row>
    <row r="97" spans="1:23" s="4" customFormat="1" ht="15.75" customHeight="1" thickBot="1" x14ac:dyDescent="0.25">
      <c r="A97" s="249"/>
      <c r="B97" s="250"/>
      <c r="C97" s="250"/>
      <c r="D97" s="255"/>
      <c r="E97" s="250"/>
      <c r="F97" s="250"/>
      <c r="G97" s="250"/>
      <c r="H97" s="255"/>
      <c r="I97" s="250"/>
      <c r="J97" s="250"/>
      <c r="K97" s="250"/>
      <c r="L97" s="255"/>
      <c r="M97" s="250"/>
      <c r="N97" s="250"/>
      <c r="O97" s="250"/>
      <c r="P97" s="255"/>
      <c r="Q97" s="250"/>
      <c r="R97" s="250"/>
      <c r="S97" s="256"/>
      <c r="T97" s="257"/>
      <c r="U97" s="251"/>
      <c r="V97" s="251"/>
      <c r="W97" s="252"/>
    </row>
    <row r="98" spans="1:23" s="4" customFormat="1" ht="15.75" customHeight="1" thickTop="1" x14ac:dyDescent="0.3">
      <c r="A98" s="119"/>
      <c r="B98" s="160"/>
      <c r="C98" s="161"/>
      <c r="D98" s="18"/>
      <c r="E98" s="18"/>
      <c r="F98" s="17"/>
      <c r="G98" s="62"/>
      <c r="H98" s="17"/>
      <c r="I98" s="18"/>
      <c r="J98" s="17"/>
      <c r="K98" s="17"/>
      <c r="L98" s="17"/>
      <c r="M98" s="18"/>
      <c r="N98" s="17"/>
      <c r="O98" s="17"/>
      <c r="P98" s="17"/>
      <c r="Q98" s="18"/>
      <c r="R98" s="17"/>
      <c r="S98" s="17"/>
      <c r="T98" s="102"/>
      <c r="U98" s="103"/>
      <c r="V98" s="103"/>
      <c r="W98" s="104"/>
    </row>
    <row r="99" spans="1:23" s="4" customFormat="1" ht="15.75" customHeight="1" x14ac:dyDescent="0.2">
      <c r="A99" s="157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89"/>
      <c r="U99" s="88"/>
      <c r="V99" s="88"/>
      <c r="W99" s="101"/>
    </row>
    <row r="100" spans="1:23" s="4" customFormat="1" ht="15.75" customHeight="1" x14ac:dyDescent="0.2">
      <c r="A100" s="359" t="s">
        <v>36</v>
      </c>
      <c r="B100" s="360"/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1"/>
      <c r="T100" s="89"/>
      <c r="U100" s="88"/>
      <c r="V100" s="88"/>
      <c r="W100" s="101"/>
    </row>
    <row r="101" spans="1:23" s="4" customFormat="1" ht="15.75" customHeight="1" x14ac:dyDescent="0.25">
      <c r="A101" s="120"/>
      <c r="B101" s="166"/>
      <c r="C101" s="21" t="s">
        <v>26</v>
      </c>
      <c r="D101" s="86"/>
      <c r="E101" s="87"/>
      <c r="F101" s="28"/>
      <c r="G101" s="61">
        <f>COUNTIF(G$11:G$96,"A")</f>
        <v>0</v>
      </c>
      <c r="H101" s="86"/>
      <c r="I101" s="87"/>
      <c r="J101" s="28"/>
      <c r="K101" s="61">
        <f>COUNTIF(K$11:K$96,"A")</f>
        <v>0</v>
      </c>
      <c r="L101" s="86"/>
      <c r="M101" s="87"/>
      <c r="N101" s="28"/>
      <c r="O101" s="61">
        <f>COUNTIF(O$11:O$96,"A")</f>
        <v>0</v>
      </c>
      <c r="P101" s="86"/>
      <c r="Q101" s="87"/>
      <c r="R101" s="28"/>
      <c r="S101" s="61">
        <f>COUNTIF(S$11:S$96,"A")</f>
        <v>0</v>
      </c>
      <c r="T101" s="194"/>
      <c r="U101" s="195"/>
      <c r="V101" s="196"/>
      <c r="W101" s="178">
        <f>SUM($G101,$K101,$O101,$S101)</f>
        <v>0</v>
      </c>
    </row>
    <row r="102" spans="1:23" s="4" customFormat="1" ht="15.75" customHeight="1" x14ac:dyDescent="0.25">
      <c r="A102" s="120"/>
      <c r="B102" s="166"/>
      <c r="C102" s="21" t="s">
        <v>27</v>
      </c>
      <c r="D102" s="86"/>
      <c r="E102" s="87"/>
      <c r="F102" s="28"/>
      <c r="G102" s="61">
        <f>COUNTIF(G$11:G$96,"B")</f>
        <v>6</v>
      </c>
      <c r="H102" s="86"/>
      <c r="I102" s="87"/>
      <c r="J102" s="28"/>
      <c r="K102" s="61">
        <f>COUNTIF(K$11:K$96,"B")</f>
        <v>5</v>
      </c>
      <c r="L102" s="86"/>
      <c r="M102" s="87"/>
      <c r="N102" s="28"/>
      <c r="O102" s="61">
        <f>COUNTIF(O$11:O$96,"B")</f>
        <v>7</v>
      </c>
      <c r="P102" s="86"/>
      <c r="Q102" s="87"/>
      <c r="R102" s="28"/>
      <c r="S102" s="61">
        <f>COUNTIF(S$11:S$96,"B")</f>
        <v>5</v>
      </c>
      <c r="T102" s="194"/>
      <c r="U102" s="195"/>
      <c r="V102" s="196"/>
      <c r="W102" s="178">
        <f t="shared" ref="W102:W112" si="12">SUM($G102,$K102,$O102,$S102)</f>
        <v>23</v>
      </c>
    </row>
    <row r="103" spans="1:23" s="4" customFormat="1" ht="15.75" customHeight="1" x14ac:dyDescent="0.25">
      <c r="A103" s="120"/>
      <c r="B103" s="166"/>
      <c r="C103" s="224" t="s">
        <v>55</v>
      </c>
      <c r="D103" s="86"/>
      <c r="E103" s="87"/>
      <c r="F103" s="28"/>
      <c r="G103" s="61">
        <f>COUNTIF(G$11:G$96,"ÉÉ")</f>
        <v>1</v>
      </c>
      <c r="H103" s="86"/>
      <c r="I103" s="87"/>
      <c r="J103" s="28"/>
      <c r="K103" s="61">
        <f>COUNTIF(K$11:K$96,"ÉÉ")</f>
        <v>5</v>
      </c>
      <c r="L103" s="86"/>
      <c r="M103" s="87"/>
      <c r="N103" s="28"/>
      <c r="O103" s="61">
        <f>COUNTIF(O$11:O$96,"ÉÉ")</f>
        <v>6</v>
      </c>
      <c r="P103" s="86"/>
      <c r="Q103" s="87"/>
      <c r="R103" s="28"/>
      <c r="S103" s="61">
        <f>COUNTIF(S$11:S$96,"ÉÉ")</f>
        <v>15</v>
      </c>
      <c r="T103" s="194"/>
      <c r="U103" s="195"/>
      <c r="V103" s="196"/>
      <c r="W103" s="178">
        <f t="shared" si="12"/>
        <v>27</v>
      </c>
    </row>
    <row r="104" spans="1:23" s="4" customFormat="1" ht="15.75" customHeight="1" x14ac:dyDescent="0.25">
      <c r="A104" s="120"/>
      <c r="B104" s="166"/>
      <c r="C104" s="224" t="s">
        <v>56</v>
      </c>
      <c r="D104" s="86"/>
      <c r="E104" s="87"/>
      <c r="F104" s="28"/>
      <c r="G104" s="61">
        <f>COUNTIF(G$11:G$96,"ÉÉ(Z)")</f>
        <v>0</v>
      </c>
      <c r="H104" s="86"/>
      <c r="I104" s="87"/>
      <c r="J104" s="28"/>
      <c r="K104" s="61">
        <f>COUNTIF(K$11:K$96,"ÉÉ(Z)")</f>
        <v>0</v>
      </c>
      <c r="L104" s="86"/>
      <c r="M104" s="87"/>
      <c r="N104" s="28"/>
      <c r="O104" s="61">
        <f>COUNTIF(O$11:O$96,"ÉÉ(Z)")</f>
        <v>0</v>
      </c>
      <c r="P104" s="86"/>
      <c r="Q104" s="87"/>
      <c r="R104" s="28"/>
      <c r="S104" s="61">
        <f>COUNTIF(S$11:S$96,"ÉÉ(Z)")</f>
        <v>0</v>
      </c>
      <c r="T104" s="194"/>
      <c r="U104" s="195"/>
      <c r="V104" s="196"/>
      <c r="W104" s="178">
        <f t="shared" si="12"/>
        <v>0</v>
      </c>
    </row>
    <row r="105" spans="1:23" s="4" customFormat="1" ht="15.75" customHeight="1" x14ac:dyDescent="0.25">
      <c r="A105" s="120"/>
      <c r="B105" s="166"/>
      <c r="C105" s="224" t="s">
        <v>57</v>
      </c>
      <c r="D105" s="86"/>
      <c r="E105" s="87"/>
      <c r="F105" s="28"/>
      <c r="G105" s="61">
        <f>COUNTIF(G$11:G$96,"GYJ")</f>
        <v>2</v>
      </c>
      <c r="H105" s="86"/>
      <c r="I105" s="87"/>
      <c r="J105" s="28"/>
      <c r="K105" s="61">
        <f>COUNTIF(K$11:K$96,"GYJ")</f>
        <v>2</v>
      </c>
      <c r="L105" s="86"/>
      <c r="M105" s="87"/>
      <c r="N105" s="28"/>
      <c r="O105" s="61">
        <f>COUNTIF(O$11:O$96,"GYJ")</f>
        <v>1</v>
      </c>
      <c r="P105" s="86"/>
      <c r="Q105" s="87"/>
      <c r="R105" s="28"/>
      <c r="S105" s="61">
        <f>COUNTIF(S$11:S$96,"GYJ")</f>
        <v>0</v>
      </c>
      <c r="T105" s="194"/>
      <c r="U105" s="195"/>
      <c r="V105" s="196"/>
      <c r="W105" s="178">
        <f t="shared" si="12"/>
        <v>5</v>
      </c>
    </row>
    <row r="106" spans="1:23" s="4" customFormat="1" ht="15.75" customHeight="1" x14ac:dyDescent="0.25">
      <c r="A106" s="120"/>
      <c r="B106" s="166"/>
      <c r="C106" s="224" t="s">
        <v>58</v>
      </c>
      <c r="D106" s="86"/>
      <c r="E106" s="87"/>
      <c r="F106" s="28"/>
      <c r="G106" s="61">
        <f>COUNTIF(G$11:G$96,"GYJ(Z)")</f>
        <v>0</v>
      </c>
      <c r="H106" s="86"/>
      <c r="I106" s="87"/>
      <c r="J106" s="28"/>
      <c r="K106" s="61">
        <f>COUNTIF(K$11:K$96,"GYJ(Z)")</f>
        <v>0</v>
      </c>
      <c r="L106" s="86"/>
      <c r="M106" s="87"/>
      <c r="N106" s="28"/>
      <c r="O106" s="61">
        <f>COUNTIF(O$11:O$96,"GYJ(Z)")</f>
        <v>0</v>
      </c>
      <c r="P106" s="86"/>
      <c r="Q106" s="87"/>
      <c r="R106" s="28"/>
      <c r="S106" s="61">
        <f>COUNTIF(S$11:S$96,"GYJ(Z)")</f>
        <v>0</v>
      </c>
      <c r="T106" s="194"/>
      <c r="U106" s="195"/>
      <c r="V106" s="196"/>
      <c r="W106" s="178">
        <f t="shared" si="12"/>
        <v>0</v>
      </c>
    </row>
    <row r="107" spans="1:23" s="4" customFormat="1" ht="15.75" customHeight="1" x14ac:dyDescent="0.25">
      <c r="A107" s="120"/>
      <c r="B107" s="166"/>
      <c r="C107" s="21" t="s">
        <v>47</v>
      </c>
      <c r="D107" s="86"/>
      <c r="E107" s="87"/>
      <c r="F107" s="28"/>
      <c r="G107" s="61">
        <f>COUNTIF(G$11:G$96,"K")</f>
        <v>3</v>
      </c>
      <c r="H107" s="86"/>
      <c r="I107" s="87"/>
      <c r="J107" s="28"/>
      <c r="K107" s="61">
        <f>COUNTIF(K$11:K$96,"K")</f>
        <v>1</v>
      </c>
      <c r="L107" s="86"/>
      <c r="M107" s="87"/>
      <c r="N107" s="28"/>
      <c r="O107" s="61">
        <f>COUNTIF(O$11:O$96,"K")</f>
        <v>2</v>
      </c>
      <c r="P107" s="86"/>
      <c r="Q107" s="87"/>
      <c r="R107" s="28"/>
      <c r="S107" s="61">
        <f>COUNTIF(S$11:S$96,"K")</f>
        <v>1</v>
      </c>
      <c r="T107" s="194"/>
      <c r="U107" s="195"/>
      <c r="V107" s="196"/>
      <c r="W107" s="178">
        <f t="shared" si="12"/>
        <v>7</v>
      </c>
    </row>
    <row r="108" spans="1:23" s="4" customFormat="1" ht="15.75" customHeight="1" x14ac:dyDescent="0.25">
      <c r="A108" s="120"/>
      <c r="B108" s="166"/>
      <c r="C108" s="21" t="s">
        <v>48</v>
      </c>
      <c r="D108" s="86"/>
      <c r="E108" s="87"/>
      <c r="F108" s="28"/>
      <c r="G108" s="61">
        <f>COUNTIF(G$11:G$96,"K(Z)")</f>
        <v>0</v>
      </c>
      <c r="H108" s="86"/>
      <c r="I108" s="87"/>
      <c r="J108" s="28"/>
      <c r="K108" s="61">
        <f>COUNTIF(K$11:K$96,"K(Z)")</f>
        <v>0</v>
      </c>
      <c r="L108" s="86"/>
      <c r="M108" s="87"/>
      <c r="N108" s="28"/>
      <c r="O108" s="61">
        <f>COUNTIF(O$11:O$96,"K(Z)")</f>
        <v>0</v>
      </c>
      <c r="P108" s="86"/>
      <c r="Q108" s="87"/>
      <c r="R108" s="28"/>
      <c r="S108" s="61">
        <f>COUNTIF(S$11:S$96,"K(Z)")</f>
        <v>2</v>
      </c>
      <c r="T108" s="194"/>
      <c r="U108" s="195"/>
      <c r="V108" s="196"/>
      <c r="W108" s="178">
        <f t="shared" si="12"/>
        <v>2</v>
      </c>
    </row>
    <row r="109" spans="1:23" s="4" customFormat="1" ht="15.75" customHeight="1" x14ac:dyDescent="0.25">
      <c r="A109" s="120"/>
      <c r="B109" s="166"/>
      <c r="C109" s="21" t="s">
        <v>28</v>
      </c>
      <c r="D109" s="86"/>
      <c r="E109" s="87"/>
      <c r="F109" s="28"/>
      <c r="G109" s="61">
        <f>COUNTIF(G$11:G$96,"AV")</f>
        <v>0</v>
      </c>
      <c r="H109" s="86"/>
      <c r="I109" s="87"/>
      <c r="J109" s="28"/>
      <c r="K109" s="61">
        <f>COUNTIF(K$11:K$96,"AV")</f>
        <v>0</v>
      </c>
      <c r="L109" s="86"/>
      <c r="M109" s="87"/>
      <c r="N109" s="28"/>
      <c r="O109" s="61">
        <f>COUNTIF(O$11:O$96,"AV")</f>
        <v>0</v>
      </c>
      <c r="P109" s="86"/>
      <c r="Q109" s="87"/>
      <c r="R109" s="28"/>
      <c r="S109" s="61">
        <f>COUNTIF(S$11:S$96,"AV")</f>
        <v>0</v>
      </c>
      <c r="T109" s="194"/>
      <c r="U109" s="195"/>
      <c r="V109" s="196"/>
      <c r="W109" s="178">
        <f t="shared" si="12"/>
        <v>0</v>
      </c>
    </row>
    <row r="110" spans="1:23" s="4" customFormat="1" ht="15.75" customHeight="1" x14ac:dyDescent="0.25">
      <c r="A110" s="120"/>
      <c r="B110" s="166"/>
      <c r="C110" s="21" t="s">
        <v>59</v>
      </c>
      <c r="D110" s="86"/>
      <c r="E110" s="87"/>
      <c r="F110" s="28"/>
      <c r="G110" s="61">
        <f>COUNTIF(G$11:G$96,"KV")</f>
        <v>0</v>
      </c>
      <c r="H110" s="86"/>
      <c r="I110" s="87"/>
      <c r="J110" s="28"/>
      <c r="K110" s="61">
        <f>COUNTIF(K$11:K$96,"KV")</f>
        <v>0</v>
      </c>
      <c r="L110" s="86"/>
      <c r="M110" s="87"/>
      <c r="N110" s="28"/>
      <c r="O110" s="61">
        <f>COUNTIF(O$11:O$96,"KV")</f>
        <v>0</v>
      </c>
      <c r="P110" s="86"/>
      <c r="Q110" s="87"/>
      <c r="R110" s="28"/>
      <c r="S110" s="61">
        <f>COUNTIF(S$11:S$96,"KV")</f>
        <v>0</v>
      </c>
      <c r="T110" s="194"/>
      <c r="U110" s="195"/>
      <c r="V110" s="196"/>
      <c r="W110" s="178">
        <f t="shared" si="12"/>
        <v>0</v>
      </c>
    </row>
    <row r="111" spans="1:23" s="4" customFormat="1" ht="15.75" customHeight="1" x14ac:dyDescent="0.25">
      <c r="A111" s="120"/>
      <c r="B111" s="166"/>
      <c r="C111" s="85" t="s">
        <v>49</v>
      </c>
      <c r="D111" s="86"/>
      <c r="E111" s="87"/>
      <c r="F111" s="28"/>
      <c r="G111" s="61">
        <f>COUNTIF(G$11:G$96,"S")</f>
        <v>0</v>
      </c>
      <c r="H111" s="86"/>
      <c r="I111" s="87"/>
      <c r="J111" s="28"/>
      <c r="K111" s="61">
        <f>COUNTIF(K$11:K$96,"S")</f>
        <v>0</v>
      </c>
      <c r="L111" s="86"/>
      <c r="M111" s="87"/>
      <c r="N111" s="28"/>
      <c r="O111" s="61">
        <f>COUNTIF(O$11:O$96,"S")</f>
        <v>0</v>
      </c>
      <c r="P111" s="86"/>
      <c r="Q111" s="87"/>
      <c r="R111" s="28"/>
      <c r="S111" s="61">
        <f>COUNTIF(S$11:S$96,"S")</f>
        <v>0</v>
      </c>
      <c r="T111" s="194"/>
      <c r="U111" s="195"/>
      <c r="V111" s="196"/>
      <c r="W111" s="178">
        <f t="shared" si="12"/>
        <v>0</v>
      </c>
    </row>
    <row r="112" spans="1:23" s="4" customFormat="1" ht="15.75" customHeight="1" x14ac:dyDescent="0.25">
      <c r="A112" s="120"/>
      <c r="B112" s="21"/>
      <c r="C112" s="85" t="s">
        <v>46</v>
      </c>
      <c r="D112" s="197"/>
      <c r="E112" s="195"/>
      <c r="F112" s="196"/>
      <c r="G112" s="61">
        <f>COUNTIF(G$11:G$96,"Z")</f>
        <v>0</v>
      </c>
      <c r="H112" s="197"/>
      <c r="I112" s="195"/>
      <c r="J112" s="196"/>
      <c r="K112" s="61">
        <f>COUNTIF(K$11:K$96,"Z")</f>
        <v>0</v>
      </c>
      <c r="L112" s="197"/>
      <c r="M112" s="195"/>
      <c r="N112" s="196"/>
      <c r="O112" s="61">
        <f>COUNTIF(O$11:O$96,"Z")</f>
        <v>0</v>
      </c>
      <c r="P112" s="197"/>
      <c r="Q112" s="195"/>
      <c r="R112" s="196"/>
      <c r="S112" s="61">
        <f>COUNTIF(S$11:S$96,"Z")</f>
        <v>4</v>
      </c>
      <c r="T112" s="194"/>
      <c r="U112" s="195"/>
      <c r="V112" s="196"/>
      <c r="W112" s="178">
        <f t="shared" si="12"/>
        <v>4</v>
      </c>
    </row>
    <row r="113" spans="1:23" s="4" customFormat="1" ht="15.75" customHeight="1" x14ac:dyDescent="0.25">
      <c r="A113" s="362"/>
      <c r="B113" s="363"/>
      <c r="C113" s="363"/>
      <c r="D113" s="363"/>
      <c r="E113" s="363"/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4"/>
      <c r="T113" s="337" t="s">
        <v>18</v>
      </c>
      <c r="U113" s="338"/>
      <c r="V113" s="339"/>
      <c r="W113" s="178">
        <f>SUM(W101:W112)</f>
        <v>68</v>
      </c>
    </row>
    <row r="114" spans="1:23" s="4" customFormat="1" ht="15.75" customHeight="1" x14ac:dyDescent="0.25">
      <c r="A114" s="357"/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200"/>
      <c r="U114" s="201"/>
      <c r="V114" s="201"/>
      <c r="W114" s="202"/>
    </row>
    <row r="115" spans="1:23" s="4" customFormat="1" ht="15.75" customHeight="1" x14ac:dyDescent="0.25">
      <c r="A115" s="357"/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200"/>
      <c r="U115" s="201"/>
      <c r="V115" s="201"/>
      <c r="W115" s="203"/>
    </row>
    <row r="116" spans="1:23" s="4" customFormat="1" ht="15.75" customHeight="1" thickBot="1" x14ac:dyDescent="0.3">
      <c r="A116" s="340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204"/>
      <c r="U116" s="205"/>
      <c r="V116" s="205"/>
      <c r="W116" s="206"/>
    </row>
    <row r="117" spans="1:23" s="4" customFormat="1" ht="15.75" customHeight="1" thickTop="1" x14ac:dyDescent="0.25">
      <c r="A117" s="121"/>
      <c r="B117" s="6"/>
      <c r="C117" s="6"/>
    </row>
    <row r="118" spans="1:23" s="4" customFormat="1" ht="15.75" customHeight="1" x14ac:dyDescent="0.25">
      <c r="A118" s="121"/>
      <c r="B118" s="6"/>
      <c r="C118" s="6"/>
    </row>
    <row r="119" spans="1:23" s="4" customFormat="1" ht="15.75" customHeight="1" x14ac:dyDescent="0.25">
      <c r="A119" s="121"/>
      <c r="B119" s="6"/>
      <c r="C119" s="6"/>
    </row>
    <row r="120" spans="1:23" s="4" customFormat="1" ht="15.75" customHeight="1" x14ac:dyDescent="0.25">
      <c r="A120" s="121"/>
      <c r="B120" s="6"/>
      <c r="C120" s="6"/>
    </row>
    <row r="121" spans="1:23" s="4" customFormat="1" ht="15.75" customHeight="1" x14ac:dyDescent="0.25">
      <c r="A121" s="121"/>
      <c r="B121" s="6"/>
      <c r="C121" s="6"/>
    </row>
    <row r="122" spans="1:23" s="4" customFormat="1" ht="15.75" customHeight="1" x14ac:dyDescent="0.25">
      <c r="A122" s="121"/>
      <c r="B122" s="6"/>
      <c r="C122" s="6"/>
    </row>
    <row r="123" spans="1:23" s="4" customFormat="1" ht="15.75" customHeight="1" x14ac:dyDescent="0.25">
      <c r="A123" s="121"/>
      <c r="B123" s="6"/>
      <c r="C123" s="6"/>
    </row>
    <row r="124" spans="1:23" s="4" customFormat="1" ht="15.75" customHeight="1" x14ac:dyDescent="0.25">
      <c r="A124" s="121"/>
      <c r="B124" s="6"/>
      <c r="C124" s="6"/>
    </row>
    <row r="125" spans="1:23" s="4" customFormat="1" ht="15.75" customHeight="1" x14ac:dyDescent="0.25">
      <c r="A125" s="121"/>
      <c r="B125" s="6"/>
      <c r="C125" s="6"/>
    </row>
    <row r="126" spans="1:23" s="4" customFormat="1" ht="15.75" customHeight="1" x14ac:dyDescent="0.25">
      <c r="A126" s="121"/>
      <c r="B126" s="6"/>
      <c r="C126" s="6"/>
    </row>
    <row r="127" spans="1:23" s="4" customFormat="1" ht="15.75" customHeight="1" x14ac:dyDescent="0.25">
      <c r="A127" s="121"/>
      <c r="B127" s="6"/>
      <c r="C127" s="6"/>
    </row>
    <row r="128" spans="1:23" s="4" customFormat="1" ht="15.75" customHeight="1" x14ac:dyDescent="0.25">
      <c r="A128" s="121"/>
      <c r="B128" s="6"/>
      <c r="C128" s="6"/>
    </row>
    <row r="129" spans="1:3" s="4" customFormat="1" ht="15.75" customHeight="1" x14ac:dyDescent="0.25">
      <c r="A129" s="121"/>
      <c r="B129" s="6"/>
      <c r="C129" s="6"/>
    </row>
    <row r="130" spans="1:3" s="4" customFormat="1" ht="15.75" customHeight="1" x14ac:dyDescent="0.25">
      <c r="A130" s="121"/>
      <c r="B130" s="6"/>
      <c r="C130" s="6"/>
    </row>
    <row r="131" spans="1:3" s="4" customFormat="1" ht="15.75" customHeight="1" x14ac:dyDescent="0.25">
      <c r="A131" s="121"/>
      <c r="B131" s="6"/>
      <c r="C131" s="6"/>
    </row>
    <row r="132" spans="1:3" s="4" customFormat="1" ht="15.75" customHeight="1" x14ac:dyDescent="0.25">
      <c r="A132" s="121"/>
      <c r="B132" s="6"/>
      <c r="C132" s="6"/>
    </row>
    <row r="133" spans="1:3" s="4" customFormat="1" ht="15.75" customHeight="1" x14ac:dyDescent="0.25">
      <c r="A133" s="121"/>
      <c r="B133" s="6"/>
      <c r="C133" s="6"/>
    </row>
    <row r="134" spans="1:3" s="4" customFormat="1" ht="15.75" customHeight="1" x14ac:dyDescent="0.25">
      <c r="A134" s="121"/>
      <c r="B134" s="6"/>
      <c r="C134" s="6"/>
    </row>
    <row r="135" spans="1:3" s="4" customFormat="1" ht="15.75" customHeight="1" x14ac:dyDescent="0.25">
      <c r="A135" s="121"/>
      <c r="B135" s="6"/>
      <c r="C135" s="6"/>
    </row>
    <row r="136" spans="1:3" s="4" customFormat="1" ht="15.75" customHeight="1" x14ac:dyDescent="0.25">
      <c r="A136" s="121"/>
      <c r="B136" s="6"/>
      <c r="C136" s="6"/>
    </row>
    <row r="137" spans="1:3" s="4" customFormat="1" ht="15.75" customHeight="1" x14ac:dyDescent="0.25">
      <c r="A137" s="121"/>
      <c r="B137" s="6"/>
      <c r="C137" s="6"/>
    </row>
    <row r="138" spans="1:3" s="4" customFormat="1" ht="15.75" customHeight="1" x14ac:dyDescent="0.25">
      <c r="A138" s="121"/>
      <c r="B138" s="6"/>
      <c r="C138" s="6"/>
    </row>
    <row r="139" spans="1:3" s="4" customFormat="1" ht="15.75" customHeight="1" x14ac:dyDescent="0.25">
      <c r="A139" s="121"/>
      <c r="B139" s="6"/>
      <c r="C139" s="6"/>
    </row>
    <row r="140" spans="1:3" s="4" customFormat="1" ht="15.75" customHeight="1" x14ac:dyDescent="0.25">
      <c r="A140" s="121"/>
      <c r="B140" s="6"/>
      <c r="C140" s="6"/>
    </row>
    <row r="141" spans="1:3" s="4" customFormat="1" ht="15.75" customHeight="1" x14ac:dyDescent="0.25">
      <c r="A141" s="121"/>
      <c r="B141" s="6"/>
      <c r="C141" s="6"/>
    </row>
    <row r="142" spans="1:3" s="4" customFormat="1" ht="15.75" customHeight="1" x14ac:dyDescent="0.25">
      <c r="A142" s="121"/>
      <c r="B142" s="6"/>
      <c r="C142" s="6"/>
    </row>
    <row r="143" spans="1:3" s="4" customFormat="1" ht="15.75" customHeight="1" x14ac:dyDescent="0.25">
      <c r="A143" s="121"/>
      <c r="B143" s="6"/>
      <c r="C143" s="6"/>
    </row>
    <row r="144" spans="1:3" s="4" customFormat="1" ht="15.75" customHeight="1" x14ac:dyDescent="0.25">
      <c r="A144" s="121"/>
      <c r="B144" s="6"/>
      <c r="C144" s="6"/>
    </row>
    <row r="145" spans="1:3" s="4" customFormat="1" ht="15.75" customHeight="1" x14ac:dyDescent="0.25">
      <c r="A145" s="121"/>
      <c r="B145" s="6"/>
      <c r="C145" s="6"/>
    </row>
    <row r="146" spans="1:3" s="4" customFormat="1" ht="15.75" customHeight="1" x14ac:dyDescent="0.25">
      <c r="A146" s="121"/>
      <c r="B146" s="6"/>
      <c r="C146" s="6"/>
    </row>
    <row r="147" spans="1:3" s="4" customFormat="1" ht="15.75" customHeight="1" x14ac:dyDescent="0.25">
      <c r="A147" s="121"/>
      <c r="B147" s="6"/>
      <c r="C147" s="6"/>
    </row>
    <row r="148" spans="1:3" s="4" customFormat="1" ht="15.75" customHeight="1" x14ac:dyDescent="0.25">
      <c r="A148" s="121"/>
      <c r="B148" s="6"/>
      <c r="C148" s="6"/>
    </row>
    <row r="149" spans="1:3" s="4" customFormat="1" ht="15.75" customHeight="1" x14ac:dyDescent="0.25">
      <c r="A149" s="121"/>
      <c r="B149" s="6"/>
      <c r="C149" s="6"/>
    </row>
    <row r="150" spans="1:3" s="4" customFormat="1" ht="15.75" customHeight="1" x14ac:dyDescent="0.25">
      <c r="A150" s="121"/>
      <c r="B150" s="6"/>
      <c r="C150" s="6"/>
    </row>
    <row r="151" spans="1:3" s="4" customFormat="1" ht="15.75" customHeight="1" x14ac:dyDescent="0.25">
      <c r="A151" s="121"/>
      <c r="B151" s="6"/>
      <c r="C151" s="6"/>
    </row>
    <row r="152" spans="1:3" s="4" customFormat="1" ht="15.75" customHeight="1" x14ac:dyDescent="0.25">
      <c r="A152" s="121"/>
      <c r="B152" s="6"/>
      <c r="C152" s="6"/>
    </row>
    <row r="153" spans="1:3" s="4" customFormat="1" ht="15.75" customHeight="1" x14ac:dyDescent="0.25">
      <c r="A153" s="121"/>
      <c r="B153" s="6"/>
      <c r="C153" s="6"/>
    </row>
    <row r="154" spans="1:3" s="4" customFormat="1" ht="15.75" customHeight="1" x14ac:dyDescent="0.25">
      <c r="A154" s="121"/>
      <c r="B154" s="6"/>
      <c r="C154" s="6"/>
    </row>
    <row r="155" spans="1:3" s="4" customFormat="1" ht="15.75" customHeight="1" x14ac:dyDescent="0.25">
      <c r="A155" s="121"/>
      <c r="B155" s="6"/>
      <c r="C155" s="6"/>
    </row>
    <row r="156" spans="1:3" s="4" customFormat="1" ht="15.75" customHeight="1" x14ac:dyDescent="0.25">
      <c r="A156" s="121"/>
      <c r="B156" s="6"/>
      <c r="C156" s="6"/>
    </row>
    <row r="157" spans="1:3" s="4" customFormat="1" ht="15.75" customHeight="1" x14ac:dyDescent="0.25">
      <c r="A157" s="121"/>
      <c r="B157" s="6"/>
      <c r="C157" s="6"/>
    </row>
    <row r="158" spans="1:3" s="4" customFormat="1" ht="15.75" customHeight="1" x14ac:dyDescent="0.25">
      <c r="A158" s="121"/>
      <c r="B158" s="6"/>
      <c r="C158" s="6"/>
    </row>
    <row r="159" spans="1:3" s="4" customFormat="1" ht="15.75" customHeight="1" x14ac:dyDescent="0.25">
      <c r="A159" s="121"/>
      <c r="B159" s="6"/>
      <c r="C159" s="6"/>
    </row>
    <row r="160" spans="1:3" s="4" customFormat="1" ht="15.75" customHeight="1" x14ac:dyDescent="0.25">
      <c r="A160" s="121"/>
      <c r="B160" s="6"/>
      <c r="C160" s="6"/>
    </row>
    <row r="161" spans="1:23" s="4" customFormat="1" ht="15.75" customHeight="1" x14ac:dyDescent="0.25">
      <c r="A161" s="121"/>
      <c r="B161" s="6"/>
      <c r="C161" s="6"/>
    </row>
    <row r="162" spans="1:23" s="4" customFormat="1" ht="15.75" customHeight="1" x14ac:dyDescent="0.25">
      <c r="A162" s="121"/>
      <c r="B162" s="6"/>
      <c r="C162" s="6"/>
    </row>
    <row r="163" spans="1:23" s="4" customFormat="1" ht="15.75" customHeight="1" x14ac:dyDescent="0.25">
      <c r="A163" s="121"/>
      <c r="B163" s="5"/>
      <c r="C163" s="5"/>
    </row>
    <row r="164" spans="1:23" ht="15.75" customHeight="1" x14ac:dyDescent="0.25">
      <c r="A164" s="121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 x14ac:dyDescent="0.25">
      <c r="A165" s="121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 x14ac:dyDescent="0.25">
      <c r="A166" s="121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 x14ac:dyDescent="0.25">
      <c r="A167" s="121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 x14ac:dyDescent="0.25">
      <c r="A168" s="121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 x14ac:dyDescent="0.25">
      <c r="A169" s="121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 x14ac:dyDescent="0.25">
      <c r="A170" s="121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 x14ac:dyDescent="0.25">
      <c r="A171" s="121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 x14ac:dyDescent="0.25">
      <c r="A172" s="122"/>
      <c r="B172" s="2"/>
      <c r="C172" s="2"/>
    </row>
    <row r="173" spans="1:23" ht="15.75" customHeight="1" x14ac:dyDescent="0.25">
      <c r="A173" s="122"/>
      <c r="B173" s="2"/>
      <c r="C173" s="2"/>
    </row>
    <row r="174" spans="1:23" ht="15.75" customHeight="1" x14ac:dyDescent="0.25">
      <c r="A174" s="122"/>
      <c r="B174" s="2"/>
      <c r="C174" s="2"/>
    </row>
    <row r="175" spans="1:23" ht="15.75" customHeight="1" x14ac:dyDescent="0.25">
      <c r="A175" s="122"/>
      <c r="B175" s="2"/>
      <c r="C175" s="2"/>
    </row>
    <row r="176" spans="1:23" ht="15.75" customHeight="1" x14ac:dyDescent="0.25">
      <c r="A176" s="122"/>
      <c r="B176" s="2"/>
      <c r="C176" s="2"/>
    </row>
    <row r="177" spans="1:3" ht="15.75" customHeight="1" x14ac:dyDescent="0.25">
      <c r="A177" s="122"/>
      <c r="B177" s="2"/>
      <c r="C177" s="2"/>
    </row>
    <row r="178" spans="1:3" ht="15.75" customHeight="1" x14ac:dyDescent="0.25">
      <c r="A178" s="122"/>
      <c r="B178" s="2"/>
      <c r="C178" s="2"/>
    </row>
    <row r="179" spans="1:3" ht="15.75" customHeight="1" x14ac:dyDescent="0.25">
      <c r="A179" s="122"/>
      <c r="B179" s="2"/>
      <c r="C179" s="2"/>
    </row>
    <row r="180" spans="1:3" ht="15.75" customHeight="1" x14ac:dyDescent="0.25">
      <c r="A180" s="122"/>
      <c r="B180" s="2"/>
      <c r="C180" s="2"/>
    </row>
    <row r="181" spans="1:3" ht="15.75" customHeight="1" x14ac:dyDescent="0.25">
      <c r="A181" s="122"/>
      <c r="B181" s="2"/>
      <c r="C181" s="2"/>
    </row>
    <row r="182" spans="1:3" ht="15.75" customHeight="1" x14ac:dyDescent="0.25">
      <c r="A182" s="122"/>
      <c r="B182" s="2"/>
      <c r="C182" s="2"/>
    </row>
    <row r="183" spans="1:3" ht="15.75" customHeight="1" x14ac:dyDescent="0.25">
      <c r="A183" s="122"/>
      <c r="B183" s="2"/>
      <c r="C183" s="2"/>
    </row>
    <row r="184" spans="1:3" ht="15.75" customHeight="1" x14ac:dyDescent="0.25">
      <c r="A184" s="122"/>
      <c r="B184" s="2"/>
      <c r="C184" s="2"/>
    </row>
    <row r="185" spans="1:3" ht="15.75" customHeight="1" x14ac:dyDescent="0.25">
      <c r="A185" s="122"/>
      <c r="B185" s="2"/>
      <c r="C185" s="2"/>
    </row>
    <row r="186" spans="1:3" ht="15.75" customHeight="1" x14ac:dyDescent="0.25">
      <c r="A186" s="122"/>
      <c r="B186" s="2"/>
      <c r="C186" s="2"/>
    </row>
    <row r="187" spans="1:3" ht="15.75" customHeight="1" x14ac:dyDescent="0.25">
      <c r="A187" s="122"/>
      <c r="B187" s="2"/>
      <c r="C187" s="2"/>
    </row>
    <row r="188" spans="1:3" ht="15.75" customHeight="1" x14ac:dyDescent="0.25">
      <c r="A188" s="122"/>
      <c r="B188" s="2"/>
      <c r="C188" s="2"/>
    </row>
    <row r="189" spans="1:3" ht="15.75" customHeight="1" x14ac:dyDescent="0.25">
      <c r="A189" s="122"/>
      <c r="B189" s="2"/>
      <c r="C189" s="2"/>
    </row>
    <row r="190" spans="1:3" ht="15.75" customHeight="1" x14ac:dyDescent="0.25">
      <c r="A190" s="122"/>
      <c r="B190" s="2"/>
      <c r="C190" s="2"/>
    </row>
    <row r="191" spans="1:3" ht="15.75" customHeight="1" x14ac:dyDescent="0.25">
      <c r="A191" s="122"/>
      <c r="B191" s="2"/>
      <c r="C191" s="2"/>
    </row>
    <row r="192" spans="1:3" ht="15.75" customHeight="1" x14ac:dyDescent="0.25">
      <c r="A192" s="122"/>
      <c r="B192" s="2"/>
      <c r="C192" s="2"/>
    </row>
    <row r="193" spans="1:3" ht="15.75" customHeight="1" x14ac:dyDescent="0.25">
      <c r="A193" s="122"/>
      <c r="B193" s="2"/>
      <c r="C193" s="2"/>
    </row>
    <row r="194" spans="1:3" ht="15.75" customHeight="1" x14ac:dyDescent="0.25">
      <c r="A194" s="122"/>
      <c r="B194" s="2"/>
      <c r="C194" s="2"/>
    </row>
    <row r="195" spans="1:3" ht="15.75" customHeight="1" x14ac:dyDescent="0.25">
      <c r="A195" s="122"/>
      <c r="B195" s="2"/>
      <c r="C195" s="2"/>
    </row>
    <row r="196" spans="1:3" ht="15.75" customHeight="1" x14ac:dyDescent="0.25">
      <c r="A196" s="122"/>
      <c r="B196" s="2"/>
      <c r="C196" s="2"/>
    </row>
    <row r="197" spans="1:3" ht="15.75" customHeight="1" x14ac:dyDescent="0.25">
      <c r="A197" s="122"/>
      <c r="B197" s="2"/>
      <c r="C197" s="2"/>
    </row>
    <row r="198" spans="1:3" x14ac:dyDescent="0.25">
      <c r="A198" s="122"/>
      <c r="B198" s="2"/>
      <c r="C198" s="2"/>
    </row>
    <row r="199" spans="1:3" x14ac:dyDescent="0.25">
      <c r="A199" s="122"/>
      <c r="B199" s="2"/>
      <c r="C199" s="2"/>
    </row>
    <row r="200" spans="1:3" x14ac:dyDescent="0.25">
      <c r="A200" s="122"/>
      <c r="B200" s="2"/>
      <c r="C200" s="2"/>
    </row>
    <row r="201" spans="1:3" x14ac:dyDescent="0.25">
      <c r="A201" s="122"/>
      <c r="B201" s="2"/>
      <c r="C201" s="2"/>
    </row>
    <row r="202" spans="1:3" x14ac:dyDescent="0.25">
      <c r="A202" s="122"/>
      <c r="B202" s="2"/>
      <c r="C202" s="2"/>
    </row>
    <row r="203" spans="1:3" x14ac:dyDescent="0.25">
      <c r="A203" s="122"/>
      <c r="B203" s="2"/>
      <c r="C203" s="2"/>
    </row>
    <row r="204" spans="1:3" x14ac:dyDescent="0.25">
      <c r="A204" s="122"/>
      <c r="B204" s="2"/>
      <c r="C204" s="2"/>
    </row>
    <row r="205" spans="1:3" x14ac:dyDescent="0.25">
      <c r="A205" s="122"/>
      <c r="B205" s="2"/>
      <c r="C205" s="2"/>
    </row>
    <row r="206" spans="1:3" x14ac:dyDescent="0.25">
      <c r="A206" s="122"/>
      <c r="B206" s="2"/>
      <c r="C206" s="2"/>
    </row>
    <row r="207" spans="1:3" x14ac:dyDescent="0.25">
      <c r="A207" s="122"/>
      <c r="B207" s="2"/>
      <c r="C207" s="2"/>
    </row>
    <row r="208" spans="1:3" x14ac:dyDescent="0.25">
      <c r="A208" s="122"/>
      <c r="B208" s="2"/>
      <c r="C208" s="2"/>
    </row>
    <row r="209" spans="1:3" x14ac:dyDescent="0.25">
      <c r="A209" s="122"/>
      <c r="B209" s="2"/>
      <c r="C209" s="2"/>
    </row>
    <row r="210" spans="1:3" x14ac:dyDescent="0.25">
      <c r="A210" s="122"/>
      <c r="B210" s="2"/>
      <c r="C210" s="2"/>
    </row>
    <row r="211" spans="1:3" x14ac:dyDescent="0.25">
      <c r="A211" s="122"/>
      <c r="B211" s="2"/>
      <c r="C211" s="2"/>
    </row>
    <row r="212" spans="1:3" x14ac:dyDescent="0.25">
      <c r="A212" s="122"/>
      <c r="B212" s="2"/>
      <c r="C212" s="2"/>
    </row>
    <row r="213" spans="1:3" x14ac:dyDescent="0.25">
      <c r="A213" s="122"/>
      <c r="B213" s="2"/>
      <c r="C213" s="2"/>
    </row>
    <row r="214" spans="1:3" x14ac:dyDescent="0.25">
      <c r="A214" s="122"/>
      <c r="B214" s="2"/>
      <c r="C214" s="2"/>
    </row>
    <row r="215" spans="1:3" x14ac:dyDescent="0.25">
      <c r="A215" s="122"/>
      <c r="B215" s="2"/>
      <c r="C215" s="2"/>
    </row>
    <row r="216" spans="1:3" x14ac:dyDescent="0.25">
      <c r="A216" s="122"/>
      <c r="B216" s="2"/>
      <c r="C216" s="2"/>
    </row>
    <row r="217" spans="1:3" x14ac:dyDescent="0.25">
      <c r="A217" s="122"/>
      <c r="B217" s="2"/>
      <c r="C217" s="2"/>
    </row>
    <row r="218" spans="1:3" x14ac:dyDescent="0.25">
      <c r="A218" s="122"/>
      <c r="B218" s="2"/>
      <c r="C218" s="2"/>
    </row>
    <row r="219" spans="1:3" x14ac:dyDescent="0.25">
      <c r="A219" s="122"/>
      <c r="B219" s="2"/>
      <c r="C219" s="2"/>
    </row>
    <row r="220" spans="1:3" x14ac:dyDescent="0.25">
      <c r="A220" s="122"/>
      <c r="B220" s="2"/>
      <c r="C220" s="2"/>
    </row>
    <row r="221" spans="1:3" x14ac:dyDescent="0.25">
      <c r="A221" s="122"/>
      <c r="B221" s="2"/>
      <c r="C221" s="2"/>
    </row>
    <row r="222" spans="1:3" x14ac:dyDescent="0.25">
      <c r="A222" s="122"/>
      <c r="B222" s="2"/>
      <c r="C222" s="2"/>
    </row>
    <row r="223" spans="1:3" x14ac:dyDescent="0.25">
      <c r="A223" s="122"/>
      <c r="B223" s="2"/>
      <c r="C223" s="2"/>
    </row>
    <row r="224" spans="1:3" x14ac:dyDescent="0.25">
      <c r="A224" s="122"/>
      <c r="B224" s="2"/>
      <c r="C224" s="2"/>
    </row>
    <row r="225" spans="1:3" x14ac:dyDescent="0.25">
      <c r="A225" s="122"/>
      <c r="B225" s="2"/>
      <c r="C225" s="2"/>
    </row>
    <row r="226" spans="1:3" x14ac:dyDescent="0.25">
      <c r="A226" s="122"/>
      <c r="B226" s="2"/>
      <c r="C226" s="2"/>
    </row>
    <row r="227" spans="1:3" x14ac:dyDescent="0.25">
      <c r="A227" s="122"/>
      <c r="B227" s="2"/>
      <c r="C227" s="2"/>
    </row>
    <row r="228" spans="1:3" x14ac:dyDescent="0.25">
      <c r="A228" s="122"/>
      <c r="B228" s="2"/>
      <c r="C228" s="2"/>
    </row>
    <row r="229" spans="1:3" x14ac:dyDescent="0.25">
      <c r="A229" s="122"/>
      <c r="B229" s="2"/>
      <c r="C229" s="2"/>
    </row>
    <row r="230" spans="1:3" x14ac:dyDescent="0.25">
      <c r="A230" s="122"/>
      <c r="B230" s="2"/>
      <c r="C230" s="2"/>
    </row>
    <row r="231" spans="1:3" x14ac:dyDescent="0.25">
      <c r="A231" s="122"/>
      <c r="B231" s="2"/>
      <c r="C231" s="2"/>
    </row>
    <row r="232" spans="1:3" x14ac:dyDescent="0.25">
      <c r="A232" s="122"/>
      <c r="B232" s="2"/>
      <c r="C232" s="2"/>
    </row>
    <row r="233" spans="1:3" x14ac:dyDescent="0.25">
      <c r="A233" s="122"/>
      <c r="B233" s="2"/>
      <c r="C233" s="2"/>
    </row>
    <row r="234" spans="1:3" x14ac:dyDescent="0.25">
      <c r="A234" s="122"/>
      <c r="B234" s="2"/>
      <c r="C234" s="2"/>
    </row>
    <row r="235" spans="1:3" x14ac:dyDescent="0.25">
      <c r="A235" s="122"/>
      <c r="B235" s="2"/>
      <c r="C235" s="2"/>
    </row>
    <row r="236" spans="1:3" x14ac:dyDescent="0.25">
      <c r="A236" s="122"/>
      <c r="B236" s="2"/>
      <c r="C236" s="2"/>
    </row>
    <row r="237" spans="1:3" x14ac:dyDescent="0.25">
      <c r="A237" s="122"/>
      <c r="B237" s="2"/>
      <c r="C237" s="2"/>
    </row>
    <row r="238" spans="1:3" x14ac:dyDescent="0.25">
      <c r="A238" s="122"/>
      <c r="B238" s="2"/>
      <c r="C238" s="2"/>
    </row>
    <row r="239" spans="1:3" x14ac:dyDescent="0.25">
      <c r="A239" s="122"/>
      <c r="B239" s="2"/>
      <c r="C239" s="2"/>
    </row>
    <row r="240" spans="1:3" x14ac:dyDescent="0.25">
      <c r="A240" s="122"/>
      <c r="B240" s="2"/>
      <c r="C240" s="2"/>
    </row>
    <row r="241" spans="1:3" x14ac:dyDescent="0.25">
      <c r="A241" s="122"/>
      <c r="B241" s="2"/>
      <c r="C241" s="2"/>
    </row>
    <row r="242" spans="1:3" x14ac:dyDescent="0.25">
      <c r="A242" s="122"/>
      <c r="B242" s="2"/>
      <c r="C242" s="2"/>
    </row>
    <row r="243" spans="1:3" x14ac:dyDescent="0.25">
      <c r="A243" s="122"/>
      <c r="B243" s="2"/>
      <c r="C243" s="2"/>
    </row>
    <row r="244" spans="1:3" x14ac:dyDescent="0.25">
      <c r="A244" s="122"/>
      <c r="B244" s="2"/>
      <c r="C244" s="2"/>
    </row>
    <row r="245" spans="1:3" x14ac:dyDescent="0.25">
      <c r="A245" s="122"/>
      <c r="B245" s="2"/>
      <c r="C245" s="2"/>
    </row>
    <row r="246" spans="1:3" x14ac:dyDescent="0.25">
      <c r="A246" s="122"/>
      <c r="B246" s="2"/>
      <c r="C246" s="2"/>
    </row>
    <row r="247" spans="1:3" x14ac:dyDescent="0.25">
      <c r="A247" s="122"/>
      <c r="B247" s="2"/>
      <c r="C247" s="2"/>
    </row>
    <row r="248" spans="1:3" x14ac:dyDescent="0.25">
      <c r="A248" s="122"/>
      <c r="B248" s="2"/>
      <c r="C248" s="2"/>
    </row>
    <row r="249" spans="1:3" x14ac:dyDescent="0.25">
      <c r="A249" s="122"/>
      <c r="B249" s="2"/>
      <c r="C249" s="2"/>
    </row>
    <row r="250" spans="1:3" x14ac:dyDescent="0.25">
      <c r="A250" s="122"/>
      <c r="B250" s="2"/>
      <c r="C250" s="2"/>
    </row>
    <row r="251" spans="1:3" x14ac:dyDescent="0.25">
      <c r="A251" s="122"/>
      <c r="B251" s="2"/>
      <c r="C251" s="2"/>
    </row>
    <row r="252" spans="1:3" x14ac:dyDescent="0.25">
      <c r="A252" s="122"/>
      <c r="B252" s="2"/>
      <c r="C252" s="2"/>
    </row>
    <row r="253" spans="1:3" x14ac:dyDescent="0.25">
      <c r="A253" s="122"/>
      <c r="B253" s="2"/>
      <c r="C253" s="2"/>
    </row>
    <row r="254" spans="1:3" x14ac:dyDescent="0.25">
      <c r="A254" s="122"/>
      <c r="B254" s="2"/>
      <c r="C254" s="2"/>
    </row>
    <row r="255" spans="1:3" x14ac:dyDescent="0.25">
      <c r="A255" s="122"/>
      <c r="B255" s="2"/>
      <c r="C255" s="2"/>
    </row>
    <row r="256" spans="1:3" x14ac:dyDescent="0.25">
      <c r="A256" s="122"/>
      <c r="B256" s="2"/>
      <c r="C256" s="2"/>
    </row>
    <row r="257" spans="1:3" x14ac:dyDescent="0.25">
      <c r="A257" s="122"/>
      <c r="B257" s="2"/>
      <c r="C257" s="2"/>
    </row>
    <row r="258" spans="1:3" x14ac:dyDescent="0.25">
      <c r="A258" s="122"/>
      <c r="B258" s="2"/>
      <c r="C258" s="2"/>
    </row>
    <row r="259" spans="1:3" x14ac:dyDescent="0.25">
      <c r="A259" s="122"/>
      <c r="B259" s="2"/>
      <c r="C259" s="2"/>
    </row>
    <row r="260" spans="1:3" x14ac:dyDescent="0.25">
      <c r="A260" s="122"/>
      <c r="B260" s="2"/>
      <c r="C260" s="2"/>
    </row>
    <row r="261" spans="1:3" x14ac:dyDescent="0.25">
      <c r="A261" s="122"/>
      <c r="B261" s="2"/>
      <c r="C261" s="2"/>
    </row>
    <row r="262" spans="1:3" x14ac:dyDescent="0.25">
      <c r="A262" s="122"/>
      <c r="B262" s="2"/>
      <c r="C262" s="2"/>
    </row>
    <row r="263" spans="1:3" x14ac:dyDescent="0.25">
      <c r="A263" s="122"/>
      <c r="B263" s="2"/>
      <c r="C263" s="2"/>
    </row>
    <row r="264" spans="1:3" x14ac:dyDescent="0.25">
      <c r="A264" s="122"/>
      <c r="B264" s="2"/>
      <c r="C264" s="2"/>
    </row>
    <row r="265" spans="1:3" x14ac:dyDescent="0.25">
      <c r="A265" s="122"/>
      <c r="B265" s="2"/>
      <c r="C265" s="2"/>
    </row>
    <row r="266" spans="1:3" x14ac:dyDescent="0.25">
      <c r="A266" s="122"/>
      <c r="B266" s="2"/>
      <c r="C266" s="2"/>
    </row>
    <row r="267" spans="1:3" x14ac:dyDescent="0.25">
      <c r="A267" s="122"/>
      <c r="B267" s="2"/>
      <c r="C267" s="2"/>
    </row>
    <row r="268" spans="1:3" x14ac:dyDescent="0.25">
      <c r="A268" s="122"/>
      <c r="B268" s="2"/>
      <c r="C268" s="2"/>
    </row>
  </sheetData>
  <sheetProtection selectLockedCells="1"/>
  <protectedRanges>
    <protectedRange sqref="C100" name="Tartomány4"/>
    <protectedRange sqref="C112" name="Tartomány4_1"/>
    <protectedRange sqref="C54" name="Tartomány1_2_1_1"/>
  </protectedRanges>
  <mergeCells count="43">
    <mergeCell ref="Z11:AM11"/>
    <mergeCell ref="Z80:AM80"/>
    <mergeCell ref="Z81:AM81"/>
    <mergeCell ref="Z85:AM85"/>
    <mergeCell ref="Z89:AM89"/>
    <mergeCell ref="Z47:AM47"/>
    <mergeCell ref="Z54:AL57"/>
    <mergeCell ref="Z41:AM41"/>
    <mergeCell ref="Z45:AM45"/>
    <mergeCell ref="Z19:AM19"/>
    <mergeCell ref="Z15:AM15"/>
    <mergeCell ref="T6:W7"/>
    <mergeCell ref="V8:V9"/>
    <mergeCell ref="P7:S7"/>
    <mergeCell ref="D6:S6"/>
    <mergeCell ref="A1:S1"/>
    <mergeCell ref="A4:S4"/>
    <mergeCell ref="A3:S3"/>
    <mergeCell ref="C6:C9"/>
    <mergeCell ref="J8:J9"/>
    <mergeCell ref="K8:K9"/>
    <mergeCell ref="D7:G7"/>
    <mergeCell ref="A2:S2"/>
    <mergeCell ref="N8:N9"/>
    <mergeCell ref="A5:S5"/>
    <mergeCell ref="F8:F9"/>
    <mergeCell ref="G8:G9"/>
    <mergeCell ref="X6:X9"/>
    <mergeCell ref="Y6:Y9"/>
    <mergeCell ref="T113:V113"/>
    <mergeCell ref="A116:S116"/>
    <mergeCell ref="A6:A9"/>
    <mergeCell ref="B6:B9"/>
    <mergeCell ref="R8:R9"/>
    <mergeCell ref="S8:S9"/>
    <mergeCell ref="L7:O7"/>
    <mergeCell ref="O8:O9"/>
    <mergeCell ref="H7:K7"/>
    <mergeCell ref="A115:S115"/>
    <mergeCell ref="A114:S114"/>
    <mergeCell ref="A100:S100"/>
    <mergeCell ref="A113:S113"/>
    <mergeCell ref="W8:W9"/>
  </mergeCells>
  <phoneticPr fontId="15" type="noConversion"/>
  <pageMargins left="0.23622047244094491" right="0.23622047244094491" top="0.55118110236220474" bottom="0.55118110236220474" header="0.31496062992125984" footer="0.31496062992125984"/>
  <pageSetup paperSize="8" scale="72" orientation="portrait" r:id="rId1"/>
  <headerFooter alignWithMargins="0">
    <oddFooter>&amp;R&amp;Z&amp;F  &amp;D</oddFooter>
  </headerFooter>
  <rowBreaks count="1" manualBreakCount="1">
    <brk id="96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M217"/>
  <sheetViews>
    <sheetView view="pageBreakPreview" topLeftCell="L7" zoomScaleNormal="120" zoomScaleSheetLayoutView="100" workbookViewId="0">
      <selection activeCell="A16" sqref="A16:XFD16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4.33203125" style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59.5" style="1" bestFit="1" customWidth="1"/>
    <col min="25" max="25" width="43.664062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39" ht="21.95" customHeight="1" x14ac:dyDescent="0.2">
      <c r="A1" s="376" t="s">
        <v>17</v>
      </c>
      <c r="B1" s="376"/>
      <c r="C1" s="376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2"/>
      <c r="U1" s="2"/>
      <c r="V1" s="2"/>
      <c r="W1" s="2"/>
    </row>
    <row r="2" spans="1:39" ht="21.95" customHeight="1" x14ac:dyDescent="0.2">
      <c r="A2" s="385" t="s">
        <v>179</v>
      </c>
      <c r="B2" s="385"/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5"/>
      <c r="U2" s="5"/>
      <c r="V2" s="5"/>
      <c r="W2" s="5"/>
    </row>
    <row r="3" spans="1:39" ht="21.95" customHeight="1" x14ac:dyDescent="0.2">
      <c r="A3" s="397" t="s">
        <v>287</v>
      </c>
      <c r="B3" s="397"/>
      <c r="C3" s="397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149"/>
      <c r="U3" s="149"/>
      <c r="V3" s="149"/>
      <c r="W3" s="149"/>
    </row>
    <row r="4" spans="1:39" ht="15.75" customHeight="1" x14ac:dyDescent="0.2">
      <c r="A4" s="378" t="s">
        <v>385</v>
      </c>
      <c r="B4" s="378"/>
      <c r="C4" s="378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49"/>
      <c r="U4" s="149"/>
      <c r="V4" s="149"/>
      <c r="W4" s="149"/>
    </row>
    <row r="5" spans="1:39" ht="15.75" customHeight="1" thickBot="1" x14ac:dyDescent="0.25">
      <c r="A5" s="387" t="s">
        <v>374</v>
      </c>
      <c r="B5" s="387"/>
      <c r="C5" s="387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150"/>
      <c r="U5" s="150"/>
      <c r="V5" s="150"/>
      <c r="W5" s="150"/>
    </row>
    <row r="6" spans="1:39" ht="15.75" customHeight="1" thickTop="1" thickBot="1" x14ac:dyDescent="0.25">
      <c r="A6" s="342" t="s">
        <v>13</v>
      </c>
      <c r="B6" s="345" t="s">
        <v>14</v>
      </c>
      <c r="C6" s="382" t="s">
        <v>15</v>
      </c>
      <c r="D6" s="399" t="s">
        <v>8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367" t="s">
        <v>25</v>
      </c>
      <c r="U6" s="368"/>
      <c r="V6" s="368"/>
      <c r="W6" s="369"/>
      <c r="X6" s="335" t="s">
        <v>325</v>
      </c>
      <c r="Y6" s="336" t="s">
        <v>326</v>
      </c>
    </row>
    <row r="7" spans="1:39" ht="15.75" customHeight="1" x14ac:dyDescent="0.2">
      <c r="A7" s="343"/>
      <c r="B7" s="346"/>
      <c r="C7" s="383"/>
      <c r="D7" s="352" t="s">
        <v>1</v>
      </c>
      <c r="E7" s="353"/>
      <c r="F7" s="353"/>
      <c r="G7" s="354"/>
      <c r="H7" s="355" t="s">
        <v>2</v>
      </c>
      <c r="I7" s="353"/>
      <c r="J7" s="353"/>
      <c r="K7" s="356"/>
      <c r="L7" s="352" t="s">
        <v>3</v>
      </c>
      <c r="M7" s="353"/>
      <c r="N7" s="353"/>
      <c r="O7" s="354"/>
      <c r="P7" s="355" t="s">
        <v>4</v>
      </c>
      <c r="Q7" s="353"/>
      <c r="R7" s="353"/>
      <c r="S7" s="354"/>
      <c r="T7" s="370"/>
      <c r="U7" s="371"/>
      <c r="V7" s="371"/>
      <c r="W7" s="372"/>
      <c r="X7" s="335"/>
      <c r="Y7" s="336"/>
    </row>
    <row r="8" spans="1:39" ht="15.75" customHeight="1" x14ac:dyDescent="0.2">
      <c r="A8" s="343"/>
      <c r="B8" s="346"/>
      <c r="C8" s="383"/>
      <c r="D8" s="76" t="s">
        <v>9</v>
      </c>
      <c r="E8" s="76" t="s">
        <v>10</v>
      </c>
      <c r="F8" s="348" t="s">
        <v>7</v>
      </c>
      <c r="G8" s="350" t="s">
        <v>12</v>
      </c>
      <c r="H8" s="76" t="s">
        <v>9</v>
      </c>
      <c r="I8" s="76" t="s">
        <v>10</v>
      </c>
      <c r="J8" s="348" t="s">
        <v>7</v>
      </c>
      <c r="K8" s="350" t="s">
        <v>12</v>
      </c>
      <c r="L8" s="76" t="s">
        <v>9</v>
      </c>
      <c r="M8" s="76" t="s">
        <v>10</v>
      </c>
      <c r="N8" s="348" t="s">
        <v>7</v>
      </c>
      <c r="O8" s="350" t="s">
        <v>12</v>
      </c>
      <c r="P8" s="76" t="s">
        <v>9</v>
      </c>
      <c r="Q8" s="76" t="s">
        <v>10</v>
      </c>
      <c r="R8" s="348" t="s">
        <v>7</v>
      </c>
      <c r="S8" s="350" t="s">
        <v>12</v>
      </c>
      <c r="T8" s="90" t="s">
        <v>9</v>
      </c>
      <c r="U8" s="76" t="s">
        <v>10</v>
      </c>
      <c r="V8" s="348" t="s">
        <v>7</v>
      </c>
      <c r="W8" s="365" t="s">
        <v>12</v>
      </c>
      <c r="X8" s="335"/>
      <c r="Y8" s="336"/>
    </row>
    <row r="9" spans="1:39" ht="80.099999999999994" customHeight="1" thickBot="1" x14ac:dyDescent="0.25">
      <c r="A9" s="344"/>
      <c r="B9" s="347"/>
      <c r="C9" s="384"/>
      <c r="D9" s="24" t="s">
        <v>23</v>
      </c>
      <c r="E9" s="24" t="s">
        <v>23</v>
      </c>
      <c r="F9" s="349"/>
      <c r="G9" s="351"/>
      <c r="H9" s="24" t="s">
        <v>23</v>
      </c>
      <c r="I9" s="24" t="s">
        <v>23</v>
      </c>
      <c r="J9" s="349"/>
      <c r="K9" s="351"/>
      <c r="L9" s="24" t="s">
        <v>23</v>
      </c>
      <c r="M9" s="24" t="s">
        <v>23</v>
      </c>
      <c r="N9" s="349"/>
      <c r="O9" s="351"/>
      <c r="P9" s="24" t="s">
        <v>23</v>
      </c>
      <c r="Q9" s="24" t="s">
        <v>23</v>
      </c>
      <c r="R9" s="349"/>
      <c r="S9" s="351"/>
      <c r="T9" s="91" t="s">
        <v>23</v>
      </c>
      <c r="U9" s="24" t="s">
        <v>23</v>
      </c>
      <c r="V9" s="349"/>
      <c r="W9" s="366"/>
      <c r="X9" s="335"/>
      <c r="Y9" s="336"/>
    </row>
    <row r="10" spans="1:39" s="15" customFormat="1" ht="15.75" customHeight="1" thickBot="1" x14ac:dyDescent="0.35">
      <c r="A10" s="69"/>
      <c r="B10" s="70"/>
      <c r="C10" s="71" t="s">
        <v>19</v>
      </c>
      <c r="D10" s="72">
        <f>szakon_kozos!D78</f>
        <v>52</v>
      </c>
      <c r="E10" s="72">
        <f>szakon_kozos!E78</f>
        <v>42</v>
      </c>
      <c r="F10" s="72">
        <f>szakon_kozos!F78</f>
        <v>22</v>
      </c>
      <c r="G10" s="73" t="s">
        <v>29</v>
      </c>
      <c r="H10" s="72">
        <f>szakon_kozos!H78</f>
        <v>64</v>
      </c>
      <c r="I10" s="72">
        <f>szakon_kozos!I78</f>
        <v>26</v>
      </c>
      <c r="J10" s="72">
        <f>szakon_kozos!J78</f>
        <v>23</v>
      </c>
      <c r="K10" s="73" t="s">
        <v>29</v>
      </c>
      <c r="L10" s="72">
        <f>szakon_kozos!L78</f>
        <v>61</v>
      </c>
      <c r="M10" s="72">
        <f>szakon_kozos!M78</f>
        <v>24</v>
      </c>
      <c r="N10" s="72">
        <f>szakon_kozos!N78</f>
        <v>21</v>
      </c>
      <c r="O10" s="73" t="s">
        <v>29</v>
      </c>
      <c r="P10" s="72">
        <f>szakon_kozos!P78</f>
        <v>60</v>
      </c>
      <c r="Q10" s="72">
        <f>szakon_kozos!Q78</f>
        <v>40</v>
      </c>
      <c r="R10" s="72">
        <f>szakon_kozos!R78</f>
        <v>25</v>
      </c>
      <c r="S10" s="73" t="s">
        <v>29</v>
      </c>
      <c r="T10" s="72">
        <f>szakon_kozos!T78</f>
        <v>237</v>
      </c>
      <c r="U10" s="72">
        <f>szakon_kozos!U78</f>
        <v>132</v>
      </c>
      <c r="V10" s="72">
        <f>szakon_kozos!V78+6</f>
        <v>97</v>
      </c>
      <c r="W10" s="180" t="s">
        <v>29</v>
      </c>
      <c r="X10" s="292"/>
    </row>
    <row r="11" spans="1:39" s="15" customFormat="1" ht="15.75" customHeight="1" x14ac:dyDescent="0.3">
      <c r="A11" s="54">
        <v>2</v>
      </c>
      <c r="B11" s="25"/>
      <c r="C11" s="142" t="s">
        <v>60</v>
      </c>
      <c r="D11" s="55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  <c r="P11" s="56"/>
      <c r="Q11" s="56"/>
      <c r="R11" s="56"/>
      <c r="S11" s="57"/>
      <c r="T11" s="92"/>
      <c r="U11" s="63"/>
      <c r="V11" s="63"/>
      <c r="W11" s="64"/>
      <c r="X11" s="305"/>
    </row>
    <row r="12" spans="1:39" ht="15.75" customHeight="1" x14ac:dyDescent="0.3">
      <c r="A12" s="322" t="s">
        <v>180</v>
      </c>
      <c r="B12" s="135" t="s">
        <v>44</v>
      </c>
      <c r="C12" s="319" t="s">
        <v>181</v>
      </c>
      <c r="D12" s="12">
        <v>16</v>
      </c>
      <c r="E12" s="9"/>
      <c r="F12" s="11">
        <v>4</v>
      </c>
      <c r="G12" s="145" t="s">
        <v>0</v>
      </c>
      <c r="H12" s="12"/>
      <c r="I12" s="9"/>
      <c r="J12" s="11"/>
      <c r="K12" s="145"/>
      <c r="L12" s="12"/>
      <c r="M12" s="9"/>
      <c r="N12" s="11"/>
      <c r="O12" s="145"/>
      <c r="P12" s="12"/>
      <c r="Q12" s="9"/>
      <c r="R12" s="11"/>
      <c r="S12" s="145" t="s">
        <v>71</v>
      </c>
      <c r="T12" s="93">
        <f t="shared" ref="T12:V19" si="0">IF(D12+H12+L12+P12=0,"",D12+H12+L12+P12)</f>
        <v>16</v>
      </c>
      <c r="U12" s="28" t="str">
        <f t="shared" si="0"/>
        <v/>
      </c>
      <c r="V12" s="28">
        <f t="shared" si="0"/>
        <v>4</v>
      </c>
      <c r="W12" s="29" t="s">
        <v>29</v>
      </c>
      <c r="X12" s="303" t="s">
        <v>327</v>
      </c>
      <c r="Y12" s="316" t="s">
        <v>391</v>
      </c>
      <c r="Z12" s="389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</row>
    <row r="13" spans="1:39" ht="15.75" customHeight="1" x14ac:dyDescent="0.3">
      <c r="A13" s="322" t="s">
        <v>182</v>
      </c>
      <c r="B13" s="135" t="s">
        <v>44</v>
      </c>
      <c r="C13" s="320" t="s">
        <v>183</v>
      </c>
      <c r="D13" s="12"/>
      <c r="E13" s="9"/>
      <c r="F13" s="11"/>
      <c r="G13" s="145"/>
      <c r="H13" s="12">
        <v>16</v>
      </c>
      <c r="I13" s="9"/>
      <c r="J13" s="11">
        <v>4</v>
      </c>
      <c r="K13" s="145" t="s">
        <v>0</v>
      </c>
      <c r="L13" s="12"/>
      <c r="M13" s="9"/>
      <c r="N13" s="11"/>
      <c r="O13" s="145"/>
      <c r="P13" s="12"/>
      <c r="Q13" s="9"/>
      <c r="R13" s="11"/>
      <c r="S13" s="145" t="s">
        <v>71</v>
      </c>
      <c r="T13" s="93">
        <f t="shared" si="0"/>
        <v>16</v>
      </c>
      <c r="U13" s="28" t="str">
        <f t="shared" si="0"/>
        <v/>
      </c>
      <c r="V13" s="28">
        <f t="shared" si="0"/>
        <v>4</v>
      </c>
      <c r="W13" s="29" t="s">
        <v>29</v>
      </c>
      <c r="X13" s="303" t="s">
        <v>327</v>
      </c>
      <c r="Y13" s="316" t="s">
        <v>391</v>
      </c>
      <c r="Z13" s="389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</row>
    <row r="14" spans="1:39" ht="15.75" customHeight="1" x14ac:dyDescent="0.3">
      <c r="A14" s="322" t="s">
        <v>184</v>
      </c>
      <c r="B14" s="135" t="s">
        <v>44</v>
      </c>
      <c r="C14" s="320" t="s">
        <v>185</v>
      </c>
      <c r="D14" s="12"/>
      <c r="E14" s="9"/>
      <c r="F14" s="11"/>
      <c r="G14" s="145"/>
      <c r="H14" s="12"/>
      <c r="I14" s="9"/>
      <c r="J14" s="11"/>
      <c r="K14" s="145"/>
      <c r="L14" s="12">
        <v>16</v>
      </c>
      <c r="M14" s="9"/>
      <c r="N14" s="11">
        <v>4</v>
      </c>
      <c r="O14" s="145" t="s">
        <v>0</v>
      </c>
      <c r="P14" s="12"/>
      <c r="Q14" s="9"/>
      <c r="R14" s="11"/>
      <c r="S14" s="145" t="s">
        <v>71</v>
      </c>
      <c r="T14" s="93">
        <f t="shared" si="0"/>
        <v>16</v>
      </c>
      <c r="U14" s="28" t="str">
        <f t="shared" si="0"/>
        <v/>
      </c>
      <c r="V14" s="28">
        <f t="shared" si="0"/>
        <v>4</v>
      </c>
      <c r="W14" s="29" t="s">
        <v>29</v>
      </c>
      <c r="X14" s="303" t="s">
        <v>327</v>
      </c>
      <c r="Y14" s="316" t="s">
        <v>391</v>
      </c>
      <c r="Z14" s="389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</row>
    <row r="15" spans="1:39" ht="15.75" customHeight="1" x14ac:dyDescent="0.3">
      <c r="A15" s="143" t="s">
        <v>186</v>
      </c>
      <c r="B15" s="135" t="s">
        <v>44</v>
      </c>
      <c r="C15" s="247" t="s">
        <v>187</v>
      </c>
      <c r="D15" s="12">
        <v>6</v>
      </c>
      <c r="E15" s="9"/>
      <c r="F15" s="11">
        <v>3</v>
      </c>
      <c r="G15" s="230" t="s">
        <v>72</v>
      </c>
      <c r="H15" s="12"/>
      <c r="I15" s="9"/>
      <c r="J15" s="11"/>
      <c r="K15" s="145"/>
      <c r="L15" s="12"/>
      <c r="M15" s="9"/>
      <c r="N15" s="11"/>
      <c r="O15" s="145"/>
      <c r="P15" s="12"/>
      <c r="Q15" s="9"/>
      <c r="R15" s="11"/>
      <c r="S15" s="145"/>
      <c r="T15" s="93">
        <f t="shared" si="0"/>
        <v>6</v>
      </c>
      <c r="U15" s="28" t="str">
        <f t="shared" si="0"/>
        <v/>
      </c>
      <c r="V15" s="28">
        <f t="shared" si="0"/>
        <v>3</v>
      </c>
      <c r="W15" s="29" t="s">
        <v>29</v>
      </c>
      <c r="X15" s="303" t="s">
        <v>327</v>
      </c>
      <c r="Y15" s="297" t="s">
        <v>367</v>
      </c>
    </row>
    <row r="16" spans="1:39" ht="15.75" customHeight="1" x14ac:dyDescent="0.3">
      <c r="A16" s="322" t="s">
        <v>188</v>
      </c>
      <c r="B16" s="144" t="s">
        <v>44</v>
      </c>
      <c r="C16" s="321" t="s">
        <v>189</v>
      </c>
      <c r="D16" s="12"/>
      <c r="E16" s="9"/>
      <c r="F16" s="11"/>
      <c r="G16" s="230"/>
      <c r="H16" s="12">
        <v>6</v>
      </c>
      <c r="I16" s="9"/>
      <c r="J16" s="11">
        <v>2</v>
      </c>
      <c r="K16" s="145" t="s">
        <v>72</v>
      </c>
      <c r="L16" s="12"/>
      <c r="M16" s="231"/>
      <c r="N16" s="231"/>
      <c r="O16" s="231"/>
      <c r="P16" s="12"/>
      <c r="Q16" s="9"/>
      <c r="R16" s="11"/>
      <c r="S16" s="145"/>
      <c r="T16" s="93">
        <f>IF(D16+H16+L16+P16=0,"",D16+H16+L16+P16)</f>
        <v>6</v>
      </c>
      <c r="U16" s="28" t="str">
        <f>IF(E16+I16+M16+Q16=0,"",E16+I16+M16+Q16)</f>
        <v/>
      </c>
      <c r="V16" s="28">
        <f>IF(F16+J16+N16+R16=0,"",F16+J16+N16+R16)</f>
        <v>2</v>
      </c>
      <c r="W16" s="29" t="s">
        <v>29</v>
      </c>
      <c r="X16" s="303" t="s">
        <v>388</v>
      </c>
      <c r="Y16" s="318" t="s">
        <v>386</v>
      </c>
    </row>
    <row r="17" spans="1:25" ht="15.75" customHeight="1" x14ac:dyDescent="0.3">
      <c r="A17" s="143" t="s">
        <v>190</v>
      </c>
      <c r="B17" s="135" t="s">
        <v>44</v>
      </c>
      <c r="C17" s="246" t="s">
        <v>191</v>
      </c>
      <c r="D17" s="12"/>
      <c r="E17" s="9"/>
      <c r="F17" s="11"/>
      <c r="G17" s="230"/>
      <c r="H17" s="12"/>
      <c r="I17" s="9"/>
      <c r="J17" s="11"/>
      <c r="K17" s="145"/>
      <c r="L17" s="12"/>
      <c r="M17" s="9"/>
      <c r="N17" s="11"/>
      <c r="O17" s="145"/>
      <c r="P17" s="12">
        <v>6</v>
      </c>
      <c r="Q17" s="9"/>
      <c r="R17" s="11">
        <v>2</v>
      </c>
      <c r="S17" s="145" t="s">
        <v>72</v>
      </c>
      <c r="T17" s="93">
        <f t="shared" si="0"/>
        <v>6</v>
      </c>
      <c r="U17" s="28" t="str">
        <f t="shared" si="0"/>
        <v/>
      </c>
      <c r="V17" s="28">
        <f t="shared" si="0"/>
        <v>2</v>
      </c>
      <c r="W17" s="29" t="s">
        <v>29</v>
      </c>
      <c r="X17" s="304" t="s">
        <v>368</v>
      </c>
      <c r="Y17" s="297" t="s">
        <v>369</v>
      </c>
    </row>
    <row r="18" spans="1:25" ht="15.75" customHeight="1" x14ac:dyDescent="0.3">
      <c r="A18" s="143" t="s">
        <v>192</v>
      </c>
      <c r="B18" s="135" t="s">
        <v>44</v>
      </c>
      <c r="C18" s="246" t="s">
        <v>193</v>
      </c>
      <c r="D18" s="12"/>
      <c r="E18" s="9"/>
      <c r="F18" s="11"/>
      <c r="G18" s="230"/>
      <c r="H18" s="12"/>
      <c r="I18" s="231"/>
      <c r="J18" s="231"/>
      <c r="K18" s="231"/>
      <c r="L18" s="12">
        <v>8</v>
      </c>
      <c r="M18" s="9"/>
      <c r="N18" s="11">
        <v>2</v>
      </c>
      <c r="O18" s="145" t="s">
        <v>72</v>
      </c>
      <c r="P18" s="12"/>
      <c r="Q18" s="9"/>
      <c r="R18" s="11"/>
      <c r="S18" s="145"/>
      <c r="T18" s="93">
        <f>IF(D18+H18+L18+P18=0,"",D18+H18+L18+P18)</f>
        <v>8</v>
      </c>
      <c r="U18" s="28" t="str">
        <f>IF(E18+I18+M18+Q18=0,"",E18+I18+M18+Q18)</f>
        <v/>
      </c>
      <c r="V18" s="28">
        <f>IF(F18+J18+N18+R18=0,"",F18+J18+N18+R18)</f>
        <v>2</v>
      </c>
      <c r="W18" s="29" t="s">
        <v>29</v>
      </c>
      <c r="X18" s="303" t="s">
        <v>370</v>
      </c>
      <c r="Y18" s="297" t="s">
        <v>371</v>
      </c>
    </row>
    <row r="19" spans="1:25" ht="15.75" customHeight="1" x14ac:dyDescent="0.3">
      <c r="A19" s="143" t="s">
        <v>194</v>
      </c>
      <c r="B19" s="135" t="s">
        <v>44</v>
      </c>
      <c r="C19" s="246" t="s">
        <v>195</v>
      </c>
      <c r="D19" s="12">
        <v>8</v>
      </c>
      <c r="E19" s="9"/>
      <c r="F19" s="11">
        <v>2</v>
      </c>
      <c r="G19" s="230" t="s">
        <v>72</v>
      </c>
      <c r="H19" s="12"/>
      <c r="I19" s="9"/>
      <c r="J19" s="11"/>
      <c r="K19" s="145"/>
      <c r="L19" s="12"/>
      <c r="M19" s="9"/>
      <c r="N19" s="11"/>
      <c r="O19" s="145"/>
      <c r="P19" s="12"/>
      <c r="Q19" s="9"/>
      <c r="R19" s="11"/>
      <c r="S19" s="145"/>
      <c r="T19" s="93">
        <f t="shared" si="0"/>
        <v>8</v>
      </c>
      <c r="U19" s="28" t="str">
        <f t="shared" si="0"/>
        <v/>
      </c>
      <c r="V19" s="28">
        <f t="shared" si="0"/>
        <v>2</v>
      </c>
      <c r="W19" s="29" t="s">
        <v>29</v>
      </c>
      <c r="X19" s="303" t="s">
        <v>327</v>
      </c>
      <c r="Y19" s="297" t="s">
        <v>337</v>
      </c>
    </row>
    <row r="20" spans="1:25" s="15" customFormat="1" ht="15.75" customHeight="1" thickBot="1" x14ac:dyDescent="0.35">
      <c r="A20" s="31"/>
      <c r="B20" s="112"/>
      <c r="C20" s="113" t="s">
        <v>61</v>
      </c>
      <c r="D20" s="34">
        <f>SUM(D12:D19)</f>
        <v>30</v>
      </c>
      <c r="E20" s="34">
        <f>SUM(E12:E19)</f>
        <v>0</v>
      </c>
      <c r="F20" s="34">
        <f>SUM(F12:F19)</f>
        <v>9</v>
      </c>
      <c r="G20" s="37" t="s">
        <v>29</v>
      </c>
      <c r="H20" s="38">
        <f>SUM(H12:H19)</f>
        <v>22</v>
      </c>
      <c r="I20" s="34">
        <f>SUM(I12:I19)</f>
        <v>0</v>
      </c>
      <c r="J20" s="34">
        <f>SUM(J12:J19)</f>
        <v>6</v>
      </c>
      <c r="K20" s="37" t="s">
        <v>29</v>
      </c>
      <c r="L20" s="36">
        <f>SUM(L12:L19)</f>
        <v>24</v>
      </c>
      <c r="M20" s="34">
        <f>SUM(M12:M19)</f>
        <v>0</v>
      </c>
      <c r="N20" s="34">
        <f>SUM(N12:N19)</f>
        <v>6</v>
      </c>
      <c r="O20" s="37" t="s">
        <v>29</v>
      </c>
      <c r="P20" s="38">
        <f>SUM(P12:P19)</f>
        <v>6</v>
      </c>
      <c r="Q20" s="34">
        <f>SUM(Q12:Q19)</f>
        <v>0</v>
      </c>
      <c r="R20" s="34">
        <f>SUM(R12:R19)</f>
        <v>2</v>
      </c>
      <c r="S20" s="162" t="s">
        <v>29</v>
      </c>
      <c r="T20" s="38">
        <f>SUM(T12:T19)</f>
        <v>82</v>
      </c>
      <c r="U20" s="34">
        <f>SUM(U12:U19)</f>
        <v>0</v>
      </c>
      <c r="V20" s="34">
        <f>SUM(V12:V19)</f>
        <v>23</v>
      </c>
      <c r="W20" s="162" t="s">
        <v>29</v>
      </c>
      <c r="X20" s="305"/>
      <c r="Y20" s="292"/>
    </row>
    <row r="21" spans="1:25" s="15" customFormat="1" ht="15.75" customHeight="1" thickBot="1" x14ac:dyDescent="0.35">
      <c r="A21" s="67"/>
      <c r="B21" s="68"/>
      <c r="C21" s="53" t="s">
        <v>22</v>
      </c>
      <c r="D21" s="72">
        <f>D10+D20</f>
        <v>82</v>
      </c>
      <c r="E21" s="52">
        <f>E10+E20</f>
        <v>42</v>
      </c>
      <c r="F21" s="52">
        <f>F10+F20</f>
        <v>31</v>
      </c>
      <c r="G21" s="74" t="s">
        <v>29</v>
      </c>
      <c r="H21" s="72">
        <f>H10+H20</f>
        <v>86</v>
      </c>
      <c r="I21" s="52">
        <f>I10+I20</f>
        <v>26</v>
      </c>
      <c r="J21" s="52">
        <f>J10+J20</f>
        <v>29</v>
      </c>
      <c r="K21" s="74" t="s">
        <v>29</v>
      </c>
      <c r="L21" s="72">
        <f>L10+L20</f>
        <v>85</v>
      </c>
      <c r="M21" s="52">
        <f>M10+M20</f>
        <v>24</v>
      </c>
      <c r="N21" s="52">
        <f>N10+N20</f>
        <v>27</v>
      </c>
      <c r="O21" s="74" t="s">
        <v>29</v>
      </c>
      <c r="P21" s="72">
        <f>P10+P20</f>
        <v>66</v>
      </c>
      <c r="Q21" s="52">
        <f>Q10+Q20</f>
        <v>40</v>
      </c>
      <c r="R21" s="52">
        <f>R10+R20</f>
        <v>27</v>
      </c>
      <c r="S21" s="74" t="s">
        <v>29</v>
      </c>
      <c r="T21" s="221">
        <f>IF(D21+H21+L21+P21=0,"",D21+H21+L21+P21)</f>
        <v>319</v>
      </c>
      <c r="U21" s="221">
        <f>IF(E21+I21+M21+Q21=0,"",E21+I21+M21+Q21)</f>
        <v>132</v>
      </c>
      <c r="V21" s="221">
        <f>V10+V20</f>
        <v>120</v>
      </c>
      <c r="W21" s="75" t="s">
        <v>29</v>
      </c>
    </row>
    <row r="22" spans="1:25" s="15" customFormat="1" ht="9.9499999999999993" customHeight="1" thickBot="1" x14ac:dyDescent="0.35">
      <c r="A22" s="407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92"/>
      <c r="U22" s="63"/>
      <c r="V22" s="63"/>
      <c r="W22" s="108"/>
    </row>
    <row r="23" spans="1:25" ht="15.75" customHeight="1" x14ac:dyDescent="0.3">
      <c r="A23" s="39" t="s">
        <v>238</v>
      </c>
      <c r="B23" s="40"/>
      <c r="C23" s="41" t="s">
        <v>5</v>
      </c>
      <c r="D23" s="409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182"/>
      <c r="U23" s="181"/>
      <c r="V23" s="181"/>
      <c r="W23" s="183"/>
    </row>
    <row r="24" spans="1:25" ht="15.75" customHeight="1" thickBot="1" x14ac:dyDescent="0.3">
      <c r="A24" s="301" t="s">
        <v>375</v>
      </c>
      <c r="B24" s="166" t="s">
        <v>0</v>
      </c>
      <c r="C24" s="302" t="s">
        <v>376</v>
      </c>
      <c r="D24" s="12"/>
      <c r="E24" s="9"/>
      <c r="F24" s="164" t="s">
        <v>29</v>
      </c>
      <c r="G24" s="165" t="s">
        <v>29</v>
      </c>
      <c r="H24" s="12"/>
      <c r="I24" s="9"/>
      <c r="J24" s="164" t="s">
        <v>29</v>
      </c>
      <c r="K24" s="165" t="s">
        <v>29</v>
      </c>
      <c r="L24" s="12"/>
      <c r="M24" s="9"/>
      <c r="N24" s="164" t="s">
        <v>29</v>
      </c>
      <c r="O24" s="165" t="s">
        <v>29</v>
      </c>
      <c r="P24" s="12"/>
      <c r="Q24" s="9"/>
      <c r="R24" s="164" t="s">
        <v>29</v>
      </c>
      <c r="S24" s="165" t="s">
        <v>29</v>
      </c>
      <c r="T24" s="94" t="str">
        <f t="shared" ref="T24:U26" si="1">IF(D24+H24+L24+P24=0,"",D24+H24+L24+P24)</f>
        <v/>
      </c>
      <c r="U24" s="65" t="str">
        <f t="shared" si="1"/>
        <v/>
      </c>
      <c r="V24" s="166" t="s">
        <v>29</v>
      </c>
      <c r="W24" s="80" t="s">
        <v>29</v>
      </c>
    </row>
    <row r="25" spans="1:25" ht="15.75" customHeight="1" thickBot="1" x14ac:dyDescent="0.3">
      <c r="A25" s="43"/>
      <c r="B25" s="44"/>
      <c r="C25" s="139" t="s">
        <v>20</v>
      </c>
      <c r="D25" s="167">
        <f>SUM(D24:D24)</f>
        <v>0</v>
      </c>
      <c r="E25" s="168">
        <f>SUM(E24:E24)</f>
        <v>0</v>
      </c>
      <c r="F25" s="125" t="s">
        <v>29</v>
      </c>
      <c r="G25" s="169" t="s">
        <v>29</v>
      </c>
      <c r="H25" s="170">
        <f>SUM(H24:H24)</f>
        <v>0</v>
      </c>
      <c r="I25" s="168">
        <f>SUM(I24:I24)</f>
        <v>0</v>
      </c>
      <c r="J25" s="125" t="s">
        <v>29</v>
      </c>
      <c r="K25" s="169" t="s">
        <v>29</v>
      </c>
      <c r="L25" s="167">
        <f>SUM(L24:L24)</f>
        <v>0</v>
      </c>
      <c r="M25" s="168">
        <f>SUM(M24:M24)</f>
        <v>0</v>
      </c>
      <c r="N25" s="125" t="s">
        <v>29</v>
      </c>
      <c r="O25" s="169" t="s">
        <v>29</v>
      </c>
      <c r="P25" s="170">
        <f>SUM(P24:P24)</f>
        <v>0</v>
      </c>
      <c r="Q25" s="168">
        <f>SUM(Q24:Q24)</f>
        <v>0</v>
      </c>
      <c r="R25" s="125" t="s">
        <v>29</v>
      </c>
      <c r="S25" s="169" t="s">
        <v>29</v>
      </c>
      <c r="T25" s="78" t="str">
        <f t="shared" si="1"/>
        <v/>
      </c>
      <c r="U25" s="66" t="str">
        <f t="shared" si="1"/>
        <v/>
      </c>
      <c r="V25" s="125" t="s">
        <v>29</v>
      </c>
      <c r="W25" s="82" t="s">
        <v>29</v>
      </c>
    </row>
    <row r="26" spans="1:25" ht="15.75" customHeight="1" thickBot="1" x14ac:dyDescent="0.35">
      <c r="A26" s="23"/>
      <c r="B26" s="42"/>
      <c r="C26" s="59" t="s">
        <v>16</v>
      </c>
      <c r="D26" s="171">
        <f>D21+D25</f>
        <v>82</v>
      </c>
      <c r="E26" s="172">
        <f>E21+E25</f>
        <v>42</v>
      </c>
      <c r="F26" s="126" t="s">
        <v>29</v>
      </c>
      <c r="G26" s="173" t="s">
        <v>29</v>
      </c>
      <c r="H26" s="174">
        <f>H21+H25</f>
        <v>86</v>
      </c>
      <c r="I26" s="172">
        <f>I21+I25</f>
        <v>26</v>
      </c>
      <c r="J26" s="126" t="s">
        <v>29</v>
      </c>
      <c r="K26" s="173" t="s">
        <v>29</v>
      </c>
      <c r="L26" s="171">
        <f>L21+L25</f>
        <v>85</v>
      </c>
      <c r="M26" s="172">
        <f>M21+M25</f>
        <v>24</v>
      </c>
      <c r="N26" s="126" t="s">
        <v>29</v>
      </c>
      <c r="O26" s="173" t="s">
        <v>29</v>
      </c>
      <c r="P26" s="174">
        <f>P21+P25</f>
        <v>66</v>
      </c>
      <c r="Q26" s="172">
        <f>Q21+Q25</f>
        <v>40</v>
      </c>
      <c r="R26" s="126" t="s">
        <v>29</v>
      </c>
      <c r="S26" s="173" t="s">
        <v>29</v>
      </c>
      <c r="T26" s="198">
        <f t="shared" si="1"/>
        <v>319</v>
      </c>
      <c r="U26" s="199">
        <f t="shared" si="1"/>
        <v>132</v>
      </c>
      <c r="V26" s="126" t="s">
        <v>29</v>
      </c>
      <c r="W26" s="81" t="s">
        <v>29</v>
      </c>
    </row>
    <row r="27" spans="1:25" ht="15.75" customHeight="1" thickTop="1" x14ac:dyDescent="0.3">
      <c r="A27" s="50" t="s">
        <v>239</v>
      </c>
      <c r="B27" s="51"/>
      <c r="C27" s="58" t="s">
        <v>6</v>
      </c>
      <c r="D27" s="409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105"/>
      <c r="U27" s="106"/>
      <c r="V27" s="106"/>
      <c r="W27" s="107"/>
    </row>
    <row r="28" spans="1:25" s="4" customFormat="1" ht="15.75" customHeight="1" thickBot="1" x14ac:dyDescent="0.3">
      <c r="A28" s="143"/>
      <c r="B28" s="166" t="s">
        <v>35</v>
      </c>
      <c r="C28" s="20"/>
      <c r="D28" s="9"/>
      <c r="E28" s="9"/>
      <c r="F28" s="9"/>
      <c r="G28" s="60"/>
      <c r="H28" s="9"/>
      <c r="I28" s="9"/>
      <c r="J28" s="9"/>
      <c r="K28" s="60"/>
      <c r="L28" s="9"/>
      <c r="M28" s="9"/>
      <c r="N28" s="9"/>
      <c r="O28" s="60"/>
      <c r="P28" s="9"/>
      <c r="Q28" s="9"/>
      <c r="R28" s="9"/>
      <c r="S28" s="60"/>
      <c r="T28" s="93"/>
      <c r="U28" s="28"/>
      <c r="V28" s="28"/>
      <c r="W28" s="29"/>
    </row>
    <row r="29" spans="1:25" s="4" customFormat="1" ht="9.9499999999999993" customHeight="1" thickTop="1" thickBot="1" x14ac:dyDescent="0.25">
      <c r="A29" s="403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96"/>
      <c r="U29" s="97"/>
      <c r="V29" s="97"/>
      <c r="W29" s="98"/>
    </row>
    <row r="30" spans="1:25" s="4" customFormat="1" ht="15.75" customHeight="1" thickTop="1" x14ac:dyDescent="0.3">
      <c r="A30" s="19"/>
      <c r="B30" s="179" t="s">
        <v>0</v>
      </c>
      <c r="C30" s="161" t="s">
        <v>21</v>
      </c>
      <c r="D30" s="18"/>
      <c r="E30" s="18"/>
      <c r="F30" s="17"/>
      <c r="G30" s="62"/>
      <c r="H30" s="17"/>
      <c r="I30" s="18"/>
      <c r="J30" s="17"/>
      <c r="K30" s="17"/>
      <c r="L30" s="17"/>
      <c r="M30" s="18"/>
      <c r="N30" s="17"/>
      <c r="O30" s="17"/>
      <c r="P30" s="17"/>
      <c r="Q30" s="18"/>
      <c r="R30" s="17"/>
      <c r="S30" s="17"/>
      <c r="T30" s="175" t="str">
        <f>IF(D30+H30+L30+P30=0,"",D30+H30+L30+P30)</f>
        <v/>
      </c>
      <c r="U30" s="176" t="str">
        <f>IF(E30+I30+M30+Q30=0,"",E30+I30+M30+Q30)</f>
        <v/>
      </c>
      <c r="V30" s="176" t="str">
        <f>IF(F30+J30+N30+R30=0,"",F30+J30+N30+R30)</f>
        <v/>
      </c>
      <c r="W30" s="177" t="s">
        <v>29</v>
      </c>
    </row>
    <row r="31" spans="1:25" s="4" customFormat="1" ht="9.9499999999999993" customHeight="1" x14ac:dyDescent="0.2">
      <c r="A31" s="405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89"/>
      <c r="U31" s="88"/>
      <c r="V31" s="88"/>
      <c r="W31" s="101"/>
    </row>
    <row r="32" spans="1:25" s="4" customFormat="1" ht="15.75" customHeight="1" x14ac:dyDescent="0.2">
      <c r="A32" s="359" t="s">
        <v>36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89"/>
      <c r="U32" s="88"/>
      <c r="V32" s="88"/>
      <c r="W32" s="101"/>
    </row>
    <row r="33" spans="1:23" s="4" customFormat="1" ht="15.75" customHeight="1" x14ac:dyDescent="0.25">
      <c r="A33" s="22"/>
      <c r="B33" s="166"/>
      <c r="C33" s="21" t="s">
        <v>26</v>
      </c>
      <c r="D33" s="86"/>
      <c r="E33" s="87"/>
      <c r="F33" s="28"/>
      <c r="G33" s="61">
        <f>COUNTIF(G$12:G$30,"A")</f>
        <v>0</v>
      </c>
      <c r="H33" s="86"/>
      <c r="I33" s="87"/>
      <c r="J33" s="28"/>
      <c r="K33" s="61">
        <f>COUNTIF(K$12:K$30,"A")</f>
        <v>0</v>
      </c>
      <c r="L33" s="86"/>
      <c r="M33" s="87"/>
      <c r="N33" s="28"/>
      <c r="O33" s="61">
        <f>COUNTIF(O$12:O$30,"A")</f>
        <v>0</v>
      </c>
      <c r="P33" s="86"/>
      <c r="Q33" s="87"/>
      <c r="R33" s="28"/>
      <c r="S33" s="61">
        <f>COUNTIF(S$12:S$30,"A")</f>
        <v>0</v>
      </c>
      <c r="T33" s="194"/>
      <c r="U33" s="195"/>
      <c r="V33" s="196"/>
      <c r="W33" s="178">
        <f>SUM($G33,$K33,$O33,$S33)</f>
        <v>0</v>
      </c>
    </row>
    <row r="34" spans="1:23" s="4" customFormat="1" ht="15.75" customHeight="1" x14ac:dyDescent="0.25">
      <c r="A34" s="22"/>
      <c r="B34" s="166"/>
      <c r="C34" s="21" t="s">
        <v>27</v>
      </c>
      <c r="D34" s="86"/>
      <c r="E34" s="87"/>
      <c r="F34" s="28"/>
      <c r="G34" s="61">
        <f>COUNTIF(G$12:G$30,"B")</f>
        <v>2</v>
      </c>
      <c r="H34" s="86"/>
      <c r="I34" s="87"/>
      <c r="J34" s="28"/>
      <c r="K34" s="61">
        <f>COUNTIF(K$12:K$30,"B")</f>
        <v>1</v>
      </c>
      <c r="L34" s="86"/>
      <c r="M34" s="87"/>
      <c r="N34" s="28"/>
      <c r="O34" s="61">
        <f>COUNTIF(O$12:O$30,"B")</f>
        <v>1</v>
      </c>
      <c r="P34" s="86"/>
      <c r="Q34" s="87"/>
      <c r="R34" s="28"/>
      <c r="S34" s="61">
        <f>COUNTIF(S$12:S$30,"B")</f>
        <v>1</v>
      </c>
      <c r="T34" s="194"/>
      <c r="U34" s="195"/>
      <c r="V34" s="196"/>
      <c r="W34" s="178">
        <f t="shared" ref="W34:W44" si="2">SUM($G34,$K34,$O34,$S34)</f>
        <v>5</v>
      </c>
    </row>
    <row r="35" spans="1:23" s="4" customFormat="1" ht="15.75" customHeight="1" x14ac:dyDescent="0.25">
      <c r="A35" s="22"/>
      <c r="B35" s="166"/>
      <c r="C35" s="224" t="s">
        <v>55</v>
      </c>
      <c r="D35" s="86"/>
      <c r="E35" s="87"/>
      <c r="F35" s="28"/>
      <c r="G35" s="61">
        <f>COUNTIF(G$12:G$30,"ÉÉ")</f>
        <v>0</v>
      </c>
      <c r="H35" s="86"/>
      <c r="I35" s="87"/>
      <c r="J35" s="28"/>
      <c r="K35" s="61">
        <f>COUNTIF(K$12:K$30,"ÉÉ")</f>
        <v>0</v>
      </c>
      <c r="L35" s="86"/>
      <c r="M35" s="87"/>
      <c r="N35" s="28"/>
      <c r="O35" s="61">
        <f>COUNTIF(O$12:O$30,"ÉÉ")</f>
        <v>0</v>
      </c>
      <c r="P35" s="86"/>
      <c r="Q35" s="87"/>
      <c r="R35" s="28"/>
      <c r="S35" s="61">
        <f>COUNTIF(S$12:S$30,"ÉÉ")</f>
        <v>0</v>
      </c>
      <c r="T35" s="194"/>
      <c r="U35" s="195"/>
      <c r="V35" s="196"/>
      <c r="W35" s="178">
        <f t="shared" si="2"/>
        <v>0</v>
      </c>
    </row>
    <row r="36" spans="1:23" s="4" customFormat="1" ht="15.75" customHeight="1" x14ac:dyDescent="0.25">
      <c r="A36" s="22"/>
      <c r="B36" s="166"/>
      <c r="C36" s="224" t="s">
        <v>56</v>
      </c>
      <c r="D36" s="86"/>
      <c r="E36" s="87"/>
      <c r="F36" s="28"/>
      <c r="G36" s="61">
        <f>COUNTIF(G$12:G$30,"ÉÉ(Z)")</f>
        <v>0</v>
      </c>
      <c r="H36" s="86"/>
      <c r="I36" s="87"/>
      <c r="J36" s="28"/>
      <c r="K36" s="61">
        <f>COUNTIF(K$11:K$30,"ÉÉ(Z)")</f>
        <v>0</v>
      </c>
      <c r="L36" s="86"/>
      <c r="M36" s="87"/>
      <c r="N36" s="28"/>
      <c r="O36" s="61">
        <f>COUNTIF(O$12:O$30,"ÉÉ(Z)")</f>
        <v>0</v>
      </c>
      <c r="P36" s="86"/>
      <c r="Q36" s="87"/>
      <c r="R36" s="28"/>
      <c r="S36" s="61">
        <f>COUNTIF(S$12:S$30,"ÉÉ(Z)")</f>
        <v>0</v>
      </c>
      <c r="T36" s="194"/>
      <c r="U36" s="195"/>
      <c r="V36" s="196"/>
      <c r="W36" s="178">
        <f t="shared" si="2"/>
        <v>0</v>
      </c>
    </row>
    <row r="37" spans="1:23" s="4" customFormat="1" ht="15.75" customHeight="1" x14ac:dyDescent="0.25">
      <c r="A37" s="22"/>
      <c r="B37" s="166"/>
      <c r="C37" s="224" t="s">
        <v>57</v>
      </c>
      <c r="D37" s="86"/>
      <c r="E37" s="87"/>
      <c r="F37" s="28"/>
      <c r="G37" s="61">
        <f>COUNTIF(G$12:G$30,"GYJ")</f>
        <v>0</v>
      </c>
      <c r="H37" s="86"/>
      <c r="I37" s="87"/>
      <c r="J37" s="28"/>
      <c r="K37" s="61">
        <f>COUNTIF(K$12:K$30,"GYJ")</f>
        <v>0</v>
      </c>
      <c r="L37" s="86"/>
      <c r="M37" s="87"/>
      <c r="N37" s="28"/>
      <c r="O37" s="61">
        <f>COUNTIF(O$12:O$30,"GYJ")</f>
        <v>0</v>
      </c>
      <c r="P37" s="86"/>
      <c r="Q37" s="87"/>
      <c r="R37" s="28"/>
      <c r="S37" s="61">
        <f>COUNTIF(S$12:S$30,"GYJ")</f>
        <v>0</v>
      </c>
      <c r="T37" s="194"/>
      <c r="U37" s="195"/>
      <c r="V37" s="196"/>
      <c r="W37" s="178">
        <f t="shared" si="2"/>
        <v>0</v>
      </c>
    </row>
    <row r="38" spans="1:23" s="4" customFormat="1" ht="15.75" customHeight="1" x14ac:dyDescent="0.25">
      <c r="A38" s="22"/>
      <c r="B38" s="166"/>
      <c r="C38" s="224" t="s">
        <v>58</v>
      </c>
      <c r="D38" s="86"/>
      <c r="E38" s="87"/>
      <c r="F38" s="28"/>
      <c r="G38" s="61">
        <f>COUNTIF(G$12:G$30,"GYJ(Z)")</f>
        <v>0</v>
      </c>
      <c r="H38" s="86"/>
      <c r="I38" s="87"/>
      <c r="J38" s="28"/>
      <c r="K38" s="61">
        <f>COUNTIF(K$12:K$30,"GYJ(Z)")</f>
        <v>0</v>
      </c>
      <c r="L38" s="86"/>
      <c r="M38" s="87"/>
      <c r="N38" s="28"/>
      <c r="O38" s="61">
        <f>COUNTIF(O$12:O$30,"GYJ(Z)")</f>
        <v>0</v>
      </c>
      <c r="P38" s="86"/>
      <c r="Q38" s="87"/>
      <c r="R38" s="28"/>
      <c r="S38" s="61">
        <f>COUNTIF(S$12:S$30,"GYJ(Z)")</f>
        <v>0</v>
      </c>
      <c r="T38" s="194"/>
      <c r="U38" s="195"/>
      <c r="V38" s="196"/>
      <c r="W38" s="178">
        <f t="shared" si="2"/>
        <v>0</v>
      </c>
    </row>
    <row r="39" spans="1:23" s="4" customFormat="1" ht="15.75" customHeight="1" x14ac:dyDescent="0.25">
      <c r="A39" s="22"/>
      <c r="B39" s="166"/>
      <c r="C39" s="21" t="s">
        <v>47</v>
      </c>
      <c r="D39" s="86"/>
      <c r="E39" s="87"/>
      <c r="F39" s="28"/>
      <c r="G39" s="61">
        <f>COUNTIF(G$12:G$30,"K")</f>
        <v>1</v>
      </c>
      <c r="H39" s="86"/>
      <c r="I39" s="87"/>
      <c r="J39" s="28"/>
      <c r="K39" s="61">
        <f>COUNTIF(K$12:K$30,"K")</f>
        <v>1</v>
      </c>
      <c r="L39" s="86"/>
      <c r="M39" s="87"/>
      <c r="N39" s="28"/>
      <c r="O39" s="61">
        <f>COUNTIF(O$12:O$30,"K")</f>
        <v>1</v>
      </c>
      <c r="P39" s="86"/>
      <c r="Q39" s="87"/>
      <c r="R39" s="28"/>
      <c r="S39" s="61">
        <f>COUNTIF(S$12:S$30,"K")</f>
        <v>0</v>
      </c>
      <c r="T39" s="194"/>
      <c r="U39" s="195"/>
      <c r="V39" s="196"/>
      <c r="W39" s="178">
        <f t="shared" si="2"/>
        <v>3</v>
      </c>
    </row>
    <row r="40" spans="1:23" s="4" customFormat="1" ht="15.75" customHeight="1" x14ac:dyDescent="0.25">
      <c r="A40" s="22"/>
      <c r="B40" s="166"/>
      <c r="C40" s="21" t="s">
        <v>48</v>
      </c>
      <c r="D40" s="86"/>
      <c r="E40" s="87"/>
      <c r="F40" s="28"/>
      <c r="G40" s="61">
        <f>COUNTIF(G$12:G$30,"K(Z)")</f>
        <v>0</v>
      </c>
      <c r="H40" s="86"/>
      <c r="I40" s="87"/>
      <c r="J40" s="28"/>
      <c r="K40" s="61">
        <f>COUNTIF(K$12:K$30,"K(Z)")</f>
        <v>0</v>
      </c>
      <c r="L40" s="86"/>
      <c r="M40" s="87"/>
      <c r="N40" s="28"/>
      <c r="O40" s="61">
        <f>COUNTIF(O$12:O$30,"K(Z)")</f>
        <v>0</v>
      </c>
      <c r="P40" s="86"/>
      <c r="Q40" s="87"/>
      <c r="R40" s="28"/>
      <c r="S40" s="61">
        <f>COUNTIF(S$12:S$30,"K(Z)")</f>
        <v>0</v>
      </c>
      <c r="T40" s="194"/>
      <c r="U40" s="195"/>
      <c r="V40" s="196"/>
      <c r="W40" s="178">
        <f t="shared" si="2"/>
        <v>0</v>
      </c>
    </row>
    <row r="41" spans="1:23" s="4" customFormat="1" ht="15.75" customHeight="1" x14ac:dyDescent="0.25">
      <c r="A41" s="22"/>
      <c r="B41" s="166"/>
      <c r="C41" s="21" t="s">
        <v>28</v>
      </c>
      <c r="D41" s="86"/>
      <c r="E41" s="87"/>
      <c r="F41" s="28"/>
      <c r="G41" s="61">
        <f>COUNTIF(G$12:G$30,"AV")</f>
        <v>0</v>
      </c>
      <c r="H41" s="86"/>
      <c r="I41" s="87"/>
      <c r="J41" s="28"/>
      <c r="K41" s="61">
        <f>COUNTIF(K$12:K$30,"AV")</f>
        <v>0</v>
      </c>
      <c r="L41" s="86"/>
      <c r="M41" s="87"/>
      <c r="N41" s="28"/>
      <c r="O41" s="61">
        <f>COUNTIF(O$12:O$30,"AV")</f>
        <v>0</v>
      </c>
      <c r="P41" s="86"/>
      <c r="Q41" s="87"/>
      <c r="R41" s="28"/>
      <c r="S41" s="61">
        <f>COUNTIF(S$12:S$30,"AV")</f>
        <v>0</v>
      </c>
      <c r="T41" s="194"/>
      <c r="U41" s="195"/>
      <c r="V41" s="196"/>
      <c r="W41" s="178">
        <f t="shared" si="2"/>
        <v>0</v>
      </c>
    </row>
    <row r="42" spans="1:23" s="4" customFormat="1" ht="15.75" customHeight="1" x14ac:dyDescent="0.25">
      <c r="A42" s="22"/>
      <c r="B42" s="166"/>
      <c r="C42" s="21" t="s">
        <v>59</v>
      </c>
      <c r="D42" s="86"/>
      <c r="E42" s="87"/>
      <c r="F42" s="28"/>
      <c r="G42" s="61">
        <f>COUNTIF(G$12:G$30,"KV")</f>
        <v>0</v>
      </c>
      <c r="H42" s="86"/>
      <c r="I42" s="87"/>
      <c r="J42" s="28"/>
      <c r="K42" s="61">
        <f>COUNTIF(K$12:K$30,"KV")</f>
        <v>0</v>
      </c>
      <c r="L42" s="86"/>
      <c r="M42" s="87"/>
      <c r="N42" s="28"/>
      <c r="O42" s="61">
        <f>COUNTIF(O$12:O$30,"KV")</f>
        <v>0</v>
      </c>
      <c r="P42" s="86"/>
      <c r="Q42" s="87"/>
      <c r="R42" s="28"/>
      <c r="S42" s="61">
        <f>COUNTIF(S$12:S$30,"KV")</f>
        <v>0</v>
      </c>
      <c r="T42" s="194"/>
      <c r="U42" s="195"/>
      <c r="V42" s="196"/>
      <c r="W42" s="178">
        <f t="shared" si="2"/>
        <v>0</v>
      </c>
    </row>
    <row r="43" spans="1:23" s="4" customFormat="1" ht="15.75" customHeight="1" x14ac:dyDescent="0.25">
      <c r="A43" s="22"/>
      <c r="B43" s="166"/>
      <c r="C43" s="85" t="s">
        <v>49</v>
      </c>
      <c r="D43" s="86"/>
      <c r="E43" s="87"/>
      <c r="F43" s="28"/>
      <c r="G43" s="61">
        <f>COUNTIF(G$12:G$30,"S")</f>
        <v>0</v>
      </c>
      <c r="H43" s="86"/>
      <c r="I43" s="87"/>
      <c r="J43" s="28"/>
      <c r="K43" s="61">
        <f>COUNTIF(K$12:K$30,"S")</f>
        <v>0</v>
      </c>
      <c r="L43" s="86"/>
      <c r="M43" s="87"/>
      <c r="N43" s="28"/>
      <c r="O43" s="61">
        <f>COUNTIF(O$12:O$30,"S")</f>
        <v>0</v>
      </c>
      <c r="P43" s="86"/>
      <c r="Q43" s="87"/>
      <c r="R43" s="28"/>
      <c r="S43" s="61">
        <f>COUNTIF(S$12:S$30,"S")</f>
        <v>0</v>
      </c>
      <c r="T43" s="194"/>
      <c r="U43" s="195"/>
      <c r="V43" s="196"/>
      <c r="W43" s="178">
        <f t="shared" si="2"/>
        <v>0</v>
      </c>
    </row>
    <row r="44" spans="1:23" s="4" customFormat="1" ht="15.75" customHeight="1" x14ac:dyDescent="0.25">
      <c r="A44" s="22"/>
      <c r="B44" s="166"/>
      <c r="C44" s="85" t="s">
        <v>46</v>
      </c>
      <c r="D44" s="197"/>
      <c r="E44" s="195"/>
      <c r="F44" s="196"/>
      <c r="G44" s="61">
        <f>COUNTIF(G$12:G$30,"Z")</f>
        <v>0</v>
      </c>
      <c r="H44" s="197"/>
      <c r="I44" s="195"/>
      <c r="J44" s="196"/>
      <c r="K44" s="61">
        <f>COUNTIF(K$12:K$30,"Z")</f>
        <v>0</v>
      </c>
      <c r="L44" s="197"/>
      <c r="M44" s="195"/>
      <c r="N44" s="196"/>
      <c r="O44" s="61">
        <f>COUNTIF(O$12:O$30,"Z")</f>
        <v>0</v>
      </c>
      <c r="P44" s="197"/>
      <c r="Q44" s="195"/>
      <c r="R44" s="196"/>
      <c r="S44" s="61">
        <f>COUNTIF(S$12:S$30,"Z")</f>
        <v>3</v>
      </c>
      <c r="T44" s="194"/>
      <c r="U44" s="195"/>
      <c r="V44" s="196"/>
      <c r="W44" s="178">
        <f t="shared" si="2"/>
        <v>3</v>
      </c>
    </row>
    <row r="45" spans="1:23" s="4" customFormat="1" ht="15.75" customHeight="1" x14ac:dyDescent="0.25">
      <c r="A45" s="401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337" t="s">
        <v>18</v>
      </c>
      <c r="U45" s="338"/>
      <c r="V45" s="339"/>
      <c r="W45" s="178">
        <f>SUM(W33:W44)</f>
        <v>11</v>
      </c>
    </row>
    <row r="46" spans="1:23" s="4" customFormat="1" ht="15.75" customHeight="1" x14ac:dyDescent="0.25">
      <c r="A46" s="357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200"/>
      <c r="U46" s="201"/>
      <c r="V46" s="201"/>
      <c r="W46" s="202"/>
    </row>
    <row r="47" spans="1:23" s="4" customFormat="1" ht="15.75" customHeight="1" x14ac:dyDescent="0.25">
      <c r="A47" s="357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200"/>
      <c r="U47" s="201"/>
      <c r="V47" s="201"/>
      <c r="W47" s="203"/>
    </row>
    <row r="48" spans="1:23" s="4" customFormat="1" ht="15.75" customHeight="1" thickBot="1" x14ac:dyDescent="0.3">
      <c r="A48" s="340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204"/>
      <c r="U48" s="205"/>
      <c r="V48" s="205"/>
      <c r="W48" s="206"/>
    </row>
    <row r="49" spans="1:3" s="4" customFormat="1" ht="15.75" customHeight="1" thickTop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5"/>
      <c r="C112" s="5"/>
    </row>
    <row r="113" spans="1:3" s="4" customFormat="1" ht="15.75" customHeight="1" x14ac:dyDescent="0.25">
      <c r="A113" s="3"/>
      <c r="B113" s="5"/>
      <c r="C113" s="5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</sheetData>
  <sheetProtection selectLockedCells="1"/>
  <protectedRanges>
    <protectedRange sqref="C32" name="Tartomány4_1"/>
    <protectedRange sqref="C44" name="Tartomány4_1_1"/>
    <protectedRange sqref="C12 C17:C19" name="Tartomány1_2_1_1_1"/>
  </protectedRanges>
  <mergeCells count="40">
    <mergeCell ref="Z12:AM12"/>
    <mergeCell ref="Z13:AM13"/>
    <mergeCell ref="Z14:AM14"/>
    <mergeCell ref="A48:S48"/>
    <mergeCell ref="A47:S47"/>
    <mergeCell ref="A46:S46"/>
    <mergeCell ref="T45:V45"/>
    <mergeCell ref="A45:S45"/>
    <mergeCell ref="A32:S32"/>
    <mergeCell ref="A29:S29"/>
    <mergeCell ref="A31:S31"/>
    <mergeCell ref="A22:S22"/>
    <mergeCell ref="D27:S27"/>
    <mergeCell ref="D23:S23"/>
    <mergeCell ref="W8:W9"/>
    <mergeCell ref="T6:W7"/>
    <mergeCell ref="S8:S9"/>
    <mergeCell ref="L7:O7"/>
    <mergeCell ref="D6:S6"/>
    <mergeCell ref="H7:K7"/>
    <mergeCell ref="F8:F9"/>
    <mergeCell ref="P7:S7"/>
    <mergeCell ref="V8:V9"/>
    <mergeCell ref="O8:O9"/>
    <mergeCell ref="X6:X9"/>
    <mergeCell ref="Y6:Y9"/>
    <mergeCell ref="A1:S1"/>
    <mergeCell ref="A4:S4"/>
    <mergeCell ref="A3:S3"/>
    <mergeCell ref="C6:C9"/>
    <mergeCell ref="J8:J9"/>
    <mergeCell ref="K8:K9"/>
    <mergeCell ref="D7:G7"/>
    <mergeCell ref="A6:A9"/>
    <mergeCell ref="B6:B9"/>
    <mergeCell ref="R8:R9"/>
    <mergeCell ref="A2:S2"/>
    <mergeCell ref="N8:N9"/>
    <mergeCell ref="A5:S5"/>
    <mergeCell ref="G8:G9"/>
  </mergeCells>
  <phoneticPr fontId="15" type="noConversion"/>
  <pageMargins left="0.23622047244094491" right="0.23622047244094491" top="0.74803149606299213" bottom="0.74803149606299213" header="0.31496062992125984" footer="0.31496062992125984"/>
  <pageSetup paperSize="8" scale="71" orientation="landscape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E21 F20 L21 P21 R20 E20 H20 I21 I20 L20 M21 M20 P20 J20 Q21 Q20 N20 J21 N21 R21 T20:V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M219"/>
  <sheetViews>
    <sheetView view="pageBreakPreview" topLeftCell="I1" zoomScaleNormal="120" zoomScaleSheetLayoutView="100" workbookViewId="0">
      <selection activeCell="Y16" sqref="Y16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66.1640625" style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44.33203125" style="1" bestFit="1" customWidth="1"/>
    <col min="25" max="25" width="30.3320312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39" ht="21.95" customHeight="1" x14ac:dyDescent="0.2">
      <c r="A1" s="376" t="s">
        <v>17</v>
      </c>
      <c r="B1" s="376"/>
      <c r="C1" s="376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2"/>
      <c r="U1" s="2"/>
      <c r="V1" s="2"/>
      <c r="W1" s="2"/>
    </row>
    <row r="2" spans="1:39" ht="21.95" customHeight="1" x14ac:dyDescent="0.2">
      <c r="A2" s="385" t="s">
        <v>179</v>
      </c>
      <c r="B2" s="385"/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5"/>
      <c r="U2" s="5"/>
      <c r="V2" s="5"/>
      <c r="W2" s="5"/>
    </row>
    <row r="3" spans="1:39" ht="21.95" customHeight="1" x14ac:dyDescent="0.2">
      <c r="A3" s="397" t="s">
        <v>244</v>
      </c>
      <c r="B3" s="397"/>
      <c r="C3" s="397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149"/>
      <c r="U3" s="149"/>
      <c r="V3" s="149"/>
      <c r="W3" s="149"/>
    </row>
    <row r="4" spans="1:39" ht="15.75" customHeight="1" x14ac:dyDescent="0.2">
      <c r="A4" s="378" t="s">
        <v>385</v>
      </c>
      <c r="B4" s="378"/>
      <c r="C4" s="378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49"/>
      <c r="U4" s="149"/>
      <c r="V4" s="149"/>
      <c r="W4" s="149"/>
    </row>
    <row r="5" spans="1:39" ht="15.75" customHeight="1" thickBot="1" x14ac:dyDescent="0.25">
      <c r="A5" s="387" t="s">
        <v>373</v>
      </c>
      <c r="B5" s="387"/>
      <c r="C5" s="387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150"/>
      <c r="U5" s="150"/>
      <c r="V5" s="150"/>
      <c r="W5" s="150"/>
    </row>
    <row r="6" spans="1:39" ht="15.75" customHeight="1" thickTop="1" thickBot="1" x14ac:dyDescent="0.25">
      <c r="A6" s="342" t="s">
        <v>13</v>
      </c>
      <c r="B6" s="345" t="s">
        <v>14</v>
      </c>
      <c r="C6" s="382" t="s">
        <v>15</v>
      </c>
      <c r="D6" s="399" t="s">
        <v>8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367" t="s">
        <v>25</v>
      </c>
      <c r="U6" s="368"/>
      <c r="V6" s="368"/>
      <c r="W6" s="369"/>
      <c r="X6" s="335" t="s">
        <v>325</v>
      </c>
      <c r="Y6" s="336" t="s">
        <v>326</v>
      </c>
    </row>
    <row r="7" spans="1:39" ht="15.75" customHeight="1" x14ac:dyDescent="0.2">
      <c r="A7" s="343"/>
      <c r="B7" s="346"/>
      <c r="C7" s="383"/>
      <c r="D7" s="352" t="s">
        <v>1</v>
      </c>
      <c r="E7" s="353"/>
      <c r="F7" s="353"/>
      <c r="G7" s="354"/>
      <c r="H7" s="355" t="s">
        <v>2</v>
      </c>
      <c r="I7" s="353"/>
      <c r="J7" s="353"/>
      <c r="K7" s="356"/>
      <c r="L7" s="352" t="s">
        <v>3</v>
      </c>
      <c r="M7" s="353"/>
      <c r="N7" s="353"/>
      <c r="O7" s="354"/>
      <c r="P7" s="355" t="s">
        <v>4</v>
      </c>
      <c r="Q7" s="353"/>
      <c r="R7" s="353"/>
      <c r="S7" s="354"/>
      <c r="T7" s="370"/>
      <c r="U7" s="371"/>
      <c r="V7" s="371"/>
      <c r="W7" s="372"/>
      <c r="X7" s="335"/>
      <c r="Y7" s="336"/>
    </row>
    <row r="8" spans="1:39" ht="15.75" customHeight="1" x14ac:dyDescent="0.2">
      <c r="A8" s="343"/>
      <c r="B8" s="346"/>
      <c r="C8" s="383"/>
      <c r="D8" s="76" t="s">
        <v>9</v>
      </c>
      <c r="E8" s="76" t="s">
        <v>10</v>
      </c>
      <c r="F8" s="348" t="s">
        <v>7</v>
      </c>
      <c r="G8" s="350" t="s">
        <v>12</v>
      </c>
      <c r="H8" s="76" t="s">
        <v>9</v>
      </c>
      <c r="I8" s="76" t="s">
        <v>10</v>
      </c>
      <c r="J8" s="348" t="s">
        <v>7</v>
      </c>
      <c r="K8" s="350" t="s">
        <v>12</v>
      </c>
      <c r="L8" s="76" t="s">
        <v>9</v>
      </c>
      <c r="M8" s="76" t="s">
        <v>10</v>
      </c>
      <c r="N8" s="348" t="s">
        <v>7</v>
      </c>
      <c r="O8" s="350" t="s">
        <v>12</v>
      </c>
      <c r="P8" s="76" t="s">
        <v>9</v>
      </c>
      <c r="Q8" s="76" t="s">
        <v>10</v>
      </c>
      <c r="R8" s="348" t="s">
        <v>7</v>
      </c>
      <c r="S8" s="350" t="s">
        <v>12</v>
      </c>
      <c r="T8" s="90" t="s">
        <v>9</v>
      </c>
      <c r="U8" s="76" t="s">
        <v>10</v>
      </c>
      <c r="V8" s="348" t="s">
        <v>7</v>
      </c>
      <c r="W8" s="365" t="s">
        <v>12</v>
      </c>
      <c r="X8" s="335"/>
      <c r="Y8" s="336"/>
    </row>
    <row r="9" spans="1:39" ht="80.099999999999994" customHeight="1" thickBot="1" x14ac:dyDescent="0.25">
      <c r="A9" s="344"/>
      <c r="B9" s="347"/>
      <c r="C9" s="384"/>
      <c r="D9" s="24" t="s">
        <v>23</v>
      </c>
      <c r="E9" s="24" t="s">
        <v>23</v>
      </c>
      <c r="F9" s="349"/>
      <c r="G9" s="351"/>
      <c r="H9" s="24" t="s">
        <v>23</v>
      </c>
      <c r="I9" s="24" t="s">
        <v>23</v>
      </c>
      <c r="J9" s="349"/>
      <c r="K9" s="351"/>
      <c r="L9" s="24" t="s">
        <v>23</v>
      </c>
      <c r="M9" s="24" t="s">
        <v>23</v>
      </c>
      <c r="N9" s="349"/>
      <c r="O9" s="351"/>
      <c r="P9" s="24" t="s">
        <v>23</v>
      </c>
      <c r="Q9" s="24" t="s">
        <v>23</v>
      </c>
      <c r="R9" s="349"/>
      <c r="S9" s="351"/>
      <c r="T9" s="91" t="s">
        <v>23</v>
      </c>
      <c r="U9" s="24" t="s">
        <v>23</v>
      </c>
      <c r="V9" s="349"/>
      <c r="W9" s="366"/>
      <c r="X9" s="335"/>
      <c r="Y9" s="336"/>
    </row>
    <row r="10" spans="1:39" s="15" customFormat="1" ht="15.75" customHeight="1" thickBot="1" x14ac:dyDescent="0.35">
      <c r="A10" s="69"/>
      <c r="B10" s="70"/>
      <c r="C10" s="71" t="s">
        <v>19</v>
      </c>
      <c r="D10" s="72">
        <f>szakon_kozos!D78</f>
        <v>52</v>
      </c>
      <c r="E10" s="72">
        <f>szakon_kozos!E78</f>
        <v>42</v>
      </c>
      <c r="F10" s="72">
        <f>szakon_kozos!F78</f>
        <v>22</v>
      </c>
      <c r="G10" s="73" t="s">
        <v>29</v>
      </c>
      <c r="H10" s="72">
        <f>szakon_kozos!H78</f>
        <v>64</v>
      </c>
      <c r="I10" s="72">
        <f>szakon_kozos!I78</f>
        <v>26</v>
      </c>
      <c r="J10" s="72">
        <f>szakon_kozos!J78</f>
        <v>23</v>
      </c>
      <c r="K10" s="73" t="s">
        <v>29</v>
      </c>
      <c r="L10" s="72">
        <f>szakon_kozos!L78</f>
        <v>61</v>
      </c>
      <c r="M10" s="72">
        <f>szakon_kozos!M78</f>
        <v>24</v>
      </c>
      <c r="N10" s="72">
        <f>szakon_kozos!N78</f>
        <v>21</v>
      </c>
      <c r="O10" s="73" t="s">
        <v>29</v>
      </c>
      <c r="P10" s="72">
        <f>szakon_kozos!P78</f>
        <v>60</v>
      </c>
      <c r="Q10" s="72">
        <f>szakon_kozos!Q78</f>
        <v>40</v>
      </c>
      <c r="R10" s="72">
        <f>szakon_kozos!R78</f>
        <v>25</v>
      </c>
      <c r="S10" s="73" t="s">
        <v>29</v>
      </c>
      <c r="T10" s="72">
        <f>szakon_kozos!T78</f>
        <v>237</v>
      </c>
      <c r="U10" s="72">
        <f>szakon_kozos!U78</f>
        <v>132</v>
      </c>
      <c r="V10" s="72">
        <f>szakon_kozos!V78+6</f>
        <v>97</v>
      </c>
      <c r="W10" s="180" t="s">
        <v>29</v>
      </c>
      <c r="X10" s="292"/>
      <c r="Y10" s="292"/>
    </row>
    <row r="11" spans="1:39" s="15" customFormat="1" ht="15.75" customHeight="1" x14ac:dyDescent="0.3">
      <c r="A11" s="54">
        <v>2</v>
      </c>
      <c r="B11" s="25"/>
      <c r="C11" s="142" t="s">
        <v>60</v>
      </c>
      <c r="D11" s="55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  <c r="P11" s="56"/>
      <c r="Q11" s="56"/>
      <c r="R11" s="56"/>
      <c r="S11" s="57"/>
      <c r="T11" s="92"/>
      <c r="U11" s="63"/>
      <c r="V11" s="63"/>
      <c r="W11" s="64"/>
      <c r="X11" s="292"/>
      <c r="Y11" s="292"/>
    </row>
    <row r="12" spans="1:39" ht="15.75" customHeight="1" x14ac:dyDescent="0.3">
      <c r="A12" s="143" t="s">
        <v>198</v>
      </c>
      <c r="B12" s="135" t="s">
        <v>44</v>
      </c>
      <c r="C12" s="246" t="s">
        <v>199</v>
      </c>
      <c r="D12" s="12">
        <v>4</v>
      </c>
      <c r="E12" s="9"/>
      <c r="F12" s="11">
        <v>1</v>
      </c>
      <c r="G12" s="145" t="s">
        <v>72</v>
      </c>
      <c r="H12" s="12"/>
      <c r="I12" s="9"/>
      <c r="J12" s="11"/>
      <c r="K12" s="145"/>
      <c r="L12" s="12"/>
      <c r="M12" s="9"/>
      <c r="N12" s="11"/>
      <c r="O12" s="145"/>
      <c r="P12" s="12"/>
      <c r="Q12" s="9"/>
      <c r="R12" s="11"/>
      <c r="S12" s="145"/>
      <c r="T12" s="93">
        <f t="shared" ref="T12:V18" si="0">IF(D12+H12+L12+P12=0,"",D12+H12+L12+P12)</f>
        <v>4</v>
      </c>
      <c r="U12" s="28" t="str">
        <f t="shared" si="0"/>
        <v/>
      </c>
      <c r="V12" s="28">
        <f t="shared" si="0"/>
        <v>1</v>
      </c>
      <c r="W12" s="29" t="s">
        <v>29</v>
      </c>
      <c r="X12" s="303" t="s">
        <v>348</v>
      </c>
      <c r="Y12" s="297" t="s">
        <v>350</v>
      </c>
    </row>
    <row r="13" spans="1:39" ht="15.75" customHeight="1" x14ac:dyDescent="0.3">
      <c r="A13" s="143" t="s">
        <v>200</v>
      </c>
      <c r="B13" s="135" t="s">
        <v>44</v>
      </c>
      <c r="C13" s="246" t="s">
        <v>201</v>
      </c>
      <c r="D13" s="12"/>
      <c r="E13" s="9">
        <v>6</v>
      </c>
      <c r="F13" s="11">
        <v>1</v>
      </c>
      <c r="G13" s="145" t="s">
        <v>177</v>
      </c>
      <c r="H13" s="12"/>
      <c r="I13" s="9"/>
      <c r="J13" s="11"/>
      <c r="K13" s="145"/>
      <c r="L13" s="12"/>
      <c r="M13" s="9"/>
      <c r="N13" s="11"/>
      <c r="O13" s="145"/>
      <c r="P13" s="12"/>
      <c r="Q13" s="9"/>
      <c r="R13" s="11"/>
      <c r="S13" s="145"/>
      <c r="T13" s="93" t="str">
        <f t="shared" si="0"/>
        <v/>
      </c>
      <c r="U13" s="28">
        <f t="shared" si="0"/>
        <v>6</v>
      </c>
      <c r="V13" s="28">
        <f t="shared" si="0"/>
        <v>1</v>
      </c>
      <c r="W13" s="29" t="s">
        <v>29</v>
      </c>
      <c r="X13" s="303" t="s">
        <v>348</v>
      </c>
      <c r="Y13" s="297" t="s">
        <v>350</v>
      </c>
    </row>
    <row r="14" spans="1:39" ht="15.75" customHeight="1" x14ac:dyDescent="0.3">
      <c r="A14" s="143" t="s">
        <v>202</v>
      </c>
      <c r="B14" s="135" t="s">
        <v>44</v>
      </c>
      <c r="C14" s="246" t="s">
        <v>302</v>
      </c>
      <c r="D14" s="12">
        <v>10</v>
      </c>
      <c r="E14" s="9"/>
      <c r="F14" s="11">
        <v>2</v>
      </c>
      <c r="G14" s="145" t="s">
        <v>0</v>
      </c>
      <c r="H14" s="12"/>
      <c r="I14" s="9"/>
      <c r="J14" s="11"/>
      <c r="K14" s="145"/>
      <c r="L14" s="12"/>
      <c r="M14" s="9"/>
      <c r="N14" s="11"/>
      <c r="O14" s="145"/>
      <c r="P14" s="12"/>
      <c r="Q14" s="9"/>
      <c r="R14" s="11"/>
      <c r="S14" s="145"/>
      <c r="T14" s="93">
        <f t="shared" si="0"/>
        <v>10</v>
      </c>
      <c r="U14" s="28" t="str">
        <f t="shared" si="0"/>
        <v/>
      </c>
      <c r="V14" s="28">
        <f t="shared" si="0"/>
        <v>2</v>
      </c>
      <c r="W14" s="29" t="s">
        <v>29</v>
      </c>
      <c r="X14" s="303" t="s">
        <v>388</v>
      </c>
      <c r="Y14" s="297" t="s">
        <v>372</v>
      </c>
    </row>
    <row r="15" spans="1:39" ht="15.75" customHeight="1" x14ac:dyDescent="0.3">
      <c r="A15" s="143" t="s">
        <v>203</v>
      </c>
      <c r="B15" s="135" t="s">
        <v>44</v>
      </c>
      <c r="C15" s="246" t="s">
        <v>204</v>
      </c>
      <c r="D15" s="12">
        <v>10</v>
      </c>
      <c r="E15" s="9">
        <v>10</v>
      </c>
      <c r="F15" s="11">
        <v>5</v>
      </c>
      <c r="G15" s="145" t="s">
        <v>0</v>
      </c>
      <c r="H15" s="12"/>
      <c r="I15" s="9"/>
      <c r="J15" s="11"/>
      <c r="K15" s="145"/>
      <c r="L15" s="12"/>
      <c r="M15" s="9"/>
      <c r="N15" s="11"/>
      <c r="O15" s="145"/>
      <c r="P15" s="12"/>
      <c r="Q15" s="9"/>
      <c r="R15" s="11"/>
      <c r="S15" s="145" t="s">
        <v>71</v>
      </c>
      <c r="T15" s="93">
        <f t="shared" si="0"/>
        <v>10</v>
      </c>
      <c r="U15" s="28">
        <f t="shared" si="0"/>
        <v>10</v>
      </c>
      <c r="V15" s="28">
        <f t="shared" si="0"/>
        <v>5</v>
      </c>
      <c r="W15" s="29" t="s">
        <v>29</v>
      </c>
      <c r="X15" s="303" t="s">
        <v>348</v>
      </c>
      <c r="Y15" s="297" t="s">
        <v>350</v>
      </c>
    </row>
    <row r="16" spans="1:39" ht="15.75" customHeight="1" x14ac:dyDescent="0.3">
      <c r="A16" s="322" t="s">
        <v>398</v>
      </c>
      <c r="B16" s="144" t="s">
        <v>44</v>
      </c>
      <c r="C16" s="319" t="s">
        <v>205</v>
      </c>
      <c r="D16" s="12"/>
      <c r="E16" s="9"/>
      <c r="F16" s="11"/>
      <c r="G16" s="145"/>
      <c r="H16" s="12">
        <v>10</v>
      </c>
      <c r="I16" s="9">
        <v>2</v>
      </c>
      <c r="J16" s="11">
        <v>3</v>
      </c>
      <c r="K16" s="145" t="s">
        <v>0</v>
      </c>
      <c r="L16" s="12"/>
      <c r="M16" s="9"/>
      <c r="N16" s="11"/>
      <c r="O16" s="145"/>
      <c r="P16" s="12"/>
      <c r="Q16" s="9"/>
      <c r="R16" s="11"/>
      <c r="S16" s="145" t="s">
        <v>71</v>
      </c>
      <c r="T16" s="93">
        <f t="shared" si="0"/>
        <v>10</v>
      </c>
      <c r="U16" s="28">
        <f t="shared" si="0"/>
        <v>2</v>
      </c>
      <c r="V16" s="28">
        <f t="shared" si="0"/>
        <v>3</v>
      </c>
      <c r="W16" s="29" t="s">
        <v>29</v>
      </c>
      <c r="X16" s="323" t="s">
        <v>345</v>
      </c>
      <c r="Y16" s="316" t="s">
        <v>395</v>
      </c>
      <c r="Z16" s="389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312"/>
      <c r="AM16" s="312"/>
    </row>
    <row r="17" spans="1:39" ht="15.75" customHeight="1" x14ac:dyDescent="0.3">
      <c r="A17" s="143" t="s">
        <v>206</v>
      </c>
      <c r="B17" s="135" t="s">
        <v>44</v>
      </c>
      <c r="C17" s="246" t="s">
        <v>207</v>
      </c>
      <c r="D17" s="12"/>
      <c r="E17" s="9"/>
      <c r="F17" s="11"/>
      <c r="G17" s="145"/>
      <c r="H17" s="12"/>
      <c r="I17" s="9">
        <v>20</v>
      </c>
      <c r="J17" s="11">
        <v>4</v>
      </c>
      <c r="K17" s="145" t="s">
        <v>177</v>
      </c>
      <c r="L17" s="12"/>
      <c r="M17" s="9"/>
      <c r="N17" s="11"/>
      <c r="O17" s="145"/>
      <c r="P17" s="12"/>
      <c r="Q17" s="9"/>
      <c r="R17" s="11"/>
      <c r="S17" s="145"/>
      <c r="T17" s="93" t="str">
        <f t="shared" si="0"/>
        <v/>
      </c>
      <c r="U17" s="28">
        <f t="shared" si="0"/>
        <v>20</v>
      </c>
      <c r="V17" s="28">
        <f t="shared" si="0"/>
        <v>4</v>
      </c>
      <c r="W17" s="29" t="s">
        <v>29</v>
      </c>
      <c r="X17" s="303" t="s">
        <v>348</v>
      </c>
      <c r="Y17" s="298" t="s">
        <v>350</v>
      </c>
    </row>
    <row r="18" spans="1:39" ht="15.75" customHeight="1" x14ac:dyDescent="0.3">
      <c r="A18" s="322" t="s">
        <v>208</v>
      </c>
      <c r="B18" s="135" t="s">
        <v>44</v>
      </c>
      <c r="C18" s="319" t="s">
        <v>209</v>
      </c>
      <c r="D18" s="12"/>
      <c r="E18" s="9"/>
      <c r="F18" s="11"/>
      <c r="G18" s="145"/>
      <c r="H18" s="12"/>
      <c r="I18" s="9"/>
      <c r="J18" s="11"/>
      <c r="K18" s="145"/>
      <c r="L18" s="12">
        <v>4</v>
      </c>
      <c r="M18" s="9">
        <v>4</v>
      </c>
      <c r="N18" s="11">
        <v>2</v>
      </c>
      <c r="O18" s="145" t="s">
        <v>178</v>
      </c>
      <c r="P18" s="12"/>
      <c r="Q18" s="9"/>
      <c r="R18" s="11"/>
      <c r="S18" s="145" t="s">
        <v>71</v>
      </c>
      <c r="T18" s="93">
        <f t="shared" si="0"/>
        <v>4</v>
      </c>
      <c r="U18" s="28">
        <f t="shared" si="0"/>
        <v>4</v>
      </c>
      <c r="V18" s="28">
        <f t="shared" si="0"/>
        <v>2</v>
      </c>
      <c r="W18" s="29" t="s">
        <v>29</v>
      </c>
      <c r="X18" s="323" t="s">
        <v>345</v>
      </c>
      <c r="Y18" s="316" t="s">
        <v>395</v>
      </c>
      <c r="Z18" s="389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312"/>
      <c r="AM18" s="312"/>
    </row>
    <row r="19" spans="1:39" ht="15.75" customHeight="1" x14ac:dyDescent="0.3">
      <c r="A19" s="143" t="s">
        <v>210</v>
      </c>
      <c r="B19" s="135" t="s">
        <v>44</v>
      </c>
      <c r="C19" s="246" t="s">
        <v>211</v>
      </c>
      <c r="D19" s="12"/>
      <c r="E19" s="9"/>
      <c r="F19" s="11"/>
      <c r="G19" s="145"/>
      <c r="H19" s="12"/>
      <c r="I19" s="9"/>
      <c r="J19" s="11"/>
      <c r="K19" s="145"/>
      <c r="L19" s="12"/>
      <c r="M19" s="9"/>
      <c r="N19" s="11"/>
      <c r="O19" s="145"/>
      <c r="P19" s="12"/>
      <c r="Q19" s="9">
        <v>10</v>
      </c>
      <c r="R19" s="11">
        <v>2</v>
      </c>
      <c r="S19" s="145" t="s">
        <v>178</v>
      </c>
      <c r="T19" s="93" t="str">
        <f t="shared" ref="T19:T21" si="1">IF(D19+H19+L19+P19=0,"",D19+H19+L19+P19)</f>
        <v/>
      </c>
      <c r="U19" s="28">
        <f t="shared" ref="U19:U21" si="2">IF(E19+I19+M19+Q19=0,"",E19+I19+M19+Q19)</f>
        <v>10</v>
      </c>
      <c r="V19" s="28">
        <f t="shared" ref="V19:V21" si="3">IF(F19+J19+N19+R19=0,"",F19+J19+N19+R19)</f>
        <v>2</v>
      </c>
      <c r="W19" s="29" t="s">
        <v>29</v>
      </c>
      <c r="X19" s="304" t="s">
        <v>335</v>
      </c>
      <c r="Y19" s="297" t="s">
        <v>341</v>
      </c>
    </row>
    <row r="20" spans="1:39" ht="15.75" customHeight="1" x14ac:dyDescent="0.3">
      <c r="A20" s="143" t="s">
        <v>212</v>
      </c>
      <c r="B20" s="135" t="s">
        <v>44</v>
      </c>
      <c r="C20" s="248" t="s">
        <v>213</v>
      </c>
      <c r="D20" s="12"/>
      <c r="E20" s="9"/>
      <c r="F20" s="11"/>
      <c r="G20" s="145"/>
      <c r="H20" s="12"/>
      <c r="I20" s="9"/>
      <c r="J20" s="11"/>
      <c r="K20" s="145"/>
      <c r="L20" s="12">
        <v>4</v>
      </c>
      <c r="M20" s="9">
        <v>6</v>
      </c>
      <c r="N20" s="11">
        <v>2</v>
      </c>
      <c r="O20" s="145" t="s">
        <v>0</v>
      </c>
      <c r="P20" s="12"/>
      <c r="Q20" s="9"/>
      <c r="R20" s="11"/>
      <c r="S20" s="145" t="s">
        <v>71</v>
      </c>
      <c r="T20" s="93">
        <f t="shared" si="1"/>
        <v>4</v>
      </c>
      <c r="U20" s="65">
        <f t="shared" si="2"/>
        <v>6</v>
      </c>
      <c r="V20" s="65">
        <f t="shared" si="3"/>
        <v>2</v>
      </c>
      <c r="W20" s="80" t="s">
        <v>29</v>
      </c>
      <c r="X20" s="303" t="s">
        <v>348</v>
      </c>
      <c r="Y20" s="297" t="s">
        <v>350</v>
      </c>
    </row>
    <row r="21" spans="1:39" ht="15.75" customHeight="1" x14ac:dyDescent="0.3">
      <c r="A21" s="143" t="s">
        <v>214</v>
      </c>
      <c r="B21" s="135" t="s">
        <v>44</v>
      </c>
      <c r="C21" s="246" t="s">
        <v>215</v>
      </c>
      <c r="D21" s="12"/>
      <c r="E21" s="9"/>
      <c r="F21" s="11"/>
      <c r="G21" s="145"/>
      <c r="H21" s="12"/>
      <c r="I21" s="9"/>
      <c r="J21" s="11"/>
      <c r="K21" s="145"/>
      <c r="L21" s="12"/>
      <c r="M21" s="9"/>
      <c r="N21" s="11"/>
      <c r="O21" s="145"/>
      <c r="P21" s="12"/>
      <c r="Q21" s="9">
        <v>6</v>
      </c>
      <c r="R21" s="11">
        <v>1</v>
      </c>
      <c r="S21" s="145" t="s">
        <v>177</v>
      </c>
      <c r="T21" s="93" t="str">
        <f t="shared" si="1"/>
        <v/>
      </c>
      <c r="U21" s="65">
        <f t="shared" si="2"/>
        <v>6</v>
      </c>
      <c r="V21" s="65">
        <f t="shared" si="3"/>
        <v>1</v>
      </c>
      <c r="W21" s="80" t="s">
        <v>29</v>
      </c>
      <c r="X21" s="304" t="s">
        <v>348</v>
      </c>
      <c r="Y21" s="297" t="s">
        <v>350</v>
      </c>
    </row>
    <row r="22" spans="1:39" s="15" customFormat="1" ht="15.75" customHeight="1" thickBot="1" x14ac:dyDescent="0.35">
      <c r="A22" s="31"/>
      <c r="B22" s="112"/>
      <c r="C22" s="113" t="s">
        <v>61</v>
      </c>
      <c r="D22" s="34">
        <f>SUM(D12:D21)</f>
        <v>24</v>
      </c>
      <c r="E22" s="34">
        <f>SUM(E12:E21)</f>
        <v>16</v>
      </c>
      <c r="F22" s="34">
        <f>SUM(F12:F21)</f>
        <v>9</v>
      </c>
      <c r="G22" s="29" t="s">
        <v>29</v>
      </c>
      <c r="H22" s="225">
        <f>SUM(H12:H21)</f>
        <v>10</v>
      </c>
      <c r="I22" s="225">
        <f t="shared" ref="I22:J22" si="4">SUM(I12:I21)</f>
        <v>22</v>
      </c>
      <c r="J22" s="225">
        <f t="shared" si="4"/>
        <v>7</v>
      </c>
      <c r="K22" s="37" t="s">
        <v>29</v>
      </c>
      <c r="L22" s="36">
        <f t="shared" ref="L22" si="5">SUM(L12:L21)</f>
        <v>8</v>
      </c>
      <c r="M22" s="34">
        <f t="shared" ref="M22" si="6">SUM(M12:M21)</f>
        <v>10</v>
      </c>
      <c r="N22" s="34">
        <f t="shared" ref="N22" si="7">SUM(N12:N21)</f>
        <v>4</v>
      </c>
      <c r="O22" s="37" t="s">
        <v>29</v>
      </c>
      <c r="P22" s="38">
        <f t="shared" ref="P22" si="8">SUM(P12:P21)</f>
        <v>0</v>
      </c>
      <c r="Q22" s="34">
        <f t="shared" ref="Q22" si="9">SUM(Q12:Q21)</f>
        <v>16</v>
      </c>
      <c r="R22" s="34">
        <f t="shared" ref="R22" si="10">SUM(R12:R21)</f>
        <v>3</v>
      </c>
      <c r="S22" s="162" t="s">
        <v>29</v>
      </c>
      <c r="T22" s="38">
        <f t="shared" ref="T22" si="11">IF(D22+H22+L22+P22=0,"",D22+H22+L22+P22)</f>
        <v>42</v>
      </c>
      <c r="U22" s="34">
        <f t="shared" ref="U22" si="12">IF(E22+I22+M22+Q22=0,"",E22+I22+M22+Q22)</f>
        <v>64</v>
      </c>
      <c r="V22" s="34">
        <f t="shared" ref="V22" si="13">IF(F22+J22+N22+R22=0,"",F22+J22+N22+R22)</f>
        <v>23</v>
      </c>
      <c r="W22" s="162" t="s">
        <v>29</v>
      </c>
    </row>
    <row r="23" spans="1:39" s="15" customFormat="1" ht="15.75" customHeight="1" thickBot="1" x14ac:dyDescent="0.35">
      <c r="A23" s="67"/>
      <c r="B23" s="68"/>
      <c r="C23" s="53" t="s">
        <v>22</v>
      </c>
      <c r="D23" s="72">
        <f>D10+D22</f>
        <v>76</v>
      </c>
      <c r="E23" s="52">
        <f>E10+E22</f>
        <v>58</v>
      </c>
      <c r="F23" s="52">
        <f>F10+F22</f>
        <v>31</v>
      </c>
      <c r="G23" s="74" t="s">
        <v>29</v>
      </c>
      <c r="H23" s="72">
        <f>H10+H22</f>
        <v>74</v>
      </c>
      <c r="I23" s="52">
        <f>I10+I22</f>
        <v>48</v>
      </c>
      <c r="J23" s="52">
        <f>J10+J22</f>
        <v>30</v>
      </c>
      <c r="K23" s="74" t="s">
        <v>29</v>
      </c>
      <c r="L23" s="72">
        <f>L10+L22</f>
        <v>69</v>
      </c>
      <c r="M23" s="52">
        <f>M10+M22</f>
        <v>34</v>
      </c>
      <c r="N23" s="52">
        <f>N10+N22</f>
        <v>25</v>
      </c>
      <c r="O23" s="74" t="s">
        <v>29</v>
      </c>
      <c r="P23" s="72">
        <f>P10+P22</f>
        <v>60</v>
      </c>
      <c r="Q23" s="52">
        <f>Q10+Q22</f>
        <v>56</v>
      </c>
      <c r="R23" s="52">
        <f>R10+R22</f>
        <v>28</v>
      </c>
      <c r="S23" s="74" t="s">
        <v>29</v>
      </c>
      <c r="T23" s="221">
        <f>IF(D23+H23+L23+P23=0,"",D23+H23+L23+P23)</f>
        <v>279</v>
      </c>
      <c r="U23" s="221">
        <f>IF(E23+I23+M23+Q23=0,"",E23+I23+M23+Q23)</f>
        <v>196</v>
      </c>
      <c r="V23" s="309">
        <f>V10+V22</f>
        <v>120</v>
      </c>
      <c r="W23" s="75" t="s">
        <v>29</v>
      </c>
    </row>
    <row r="24" spans="1:39" s="15" customFormat="1" ht="9.9499999999999993" customHeight="1" thickBot="1" x14ac:dyDescent="0.35">
      <c r="A24" s="407"/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92"/>
      <c r="U24" s="63"/>
      <c r="V24" s="63"/>
      <c r="W24" s="108"/>
    </row>
    <row r="25" spans="1:39" ht="15.75" customHeight="1" x14ac:dyDescent="0.3">
      <c r="A25" s="39" t="s">
        <v>240</v>
      </c>
      <c r="B25" s="40"/>
      <c r="C25" s="41" t="s">
        <v>5</v>
      </c>
      <c r="D25" s="409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182"/>
      <c r="U25" s="181"/>
      <c r="V25" s="181"/>
      <c r="W25" s="183"/>
    </row>
    <row r="26" spans="1:39" ht="15.75" customHeight="1" thickBot="1" x14ac:dyDescent="0.3">
      <c r="A26" s="301" t="s">
        <v>377</v>
      </c>
      <c r="B26" s="166" t="s">
        <v>0</v>
      </c>
      <c r="C26" s="302" t="s">
        <v>378</v>
      </c>
      <c r="D26" s="12"/>
      <c r="E26" s="9"/>
      <c r="F26" s="164" t="s">
        <v>29</v>
      </c>
      <c r="G26" s="165" t="s">
        <v>29</v>
      </c>
      <c r="H26" s="12"/>
      <c r="I26" s="9"/>
      <c r="J26" s="164" t="s">
        <v>29</v>
      </c>
      <c r="K26" s="165" t="s">
        <v>29</v>
      </c>
      <c r="L26" s="12"/>
      <c r="M26" s="9"/>
      <c r="N26" s="164" t="s">
        <v>29</v>
      </c>
      <c r="O26" s="165" t="s">
        <v>29</v>
      </c>
      <c r="P26" s="12"/>
      <c r="Q26" s="9"/>
      <c r="R26" s="164" t="s">
        <v>29</v>
      </c>
      <c r="S26" s="165" t="s">
        <v>29</v>
      </c>
      <c r="T26" s="94" t="str">
        <f t="shared" ref="T26:U28" si="14">IF(D26+H26+L26+P26=0,"",D26+H26+L26+P26)</f>
        <v/>
      </c>
      <c r="U26" s="65" t="str">
        <f t="shared" si="14"/>
        <v/>
      </c>
      <c r="V26" s="166" t="s">
        <v>29</v>
      </c>
      <c r="W26" s="80" t="s">
        <v>29</v>
      </c>
    </row>
    <row r="27" spans="1:39" ht="15.75" customHeight="1" thickBot="1" x14ac:dyDescent="0.3">
      <c r="A27" s="43"/>
      <c r="B27" s="44"/>
      <c r="C27" s="139" t="s">
        <v>20</v>
      </c>
      <c r="D27" s="167">
        <f>SUM(D26:D26)</f>
        <v>0</v>
      </c>
      <c r="E27" s="168">
        <f>SUM(E26:E26)</f>
        <v>0</v>
      </c>
      <c r="F27" s="125" t="s">
        <v>29</v>
      </c>
      <c r="G27" s="169" t="s">
        <v>29</v>
      </c>
      <c r="H27" s="170">
        <f>SUM(H26:H26)</f>
        <v>0</v>
      </c>
      <c r="I27" s="168">
        <f>SUM(I26:I26)</f>
        <v>0</v>
      </c>
      <c r="J27" s="125" t="s">
        <v>29</v>
      </c>
      <c r="K27" s="169" t="s">
        <v>29</v>
      </c>
      <c r="L27" s="167">
        <f>SUM(L26:L26)</f>
        <v>0</v>
      </c>
      <c r="M27" s="168">
        <f>SUM(M26:M26)</f>
        <v>0</v>
      </c>
      <c r="N27" s="125" t="s">
        <v>29</v>
      </c>
      <c r="O27" s="169" t="s">
        <v>29</v>
      </c>
      <c r="P27" s="170">
        <f>SUM(P26:P26)</f>
        <v>0</v>
      </c>
      <c r="Q27" s="168">
        <f>SUM(Q26:Q26)</f>
        <v>0</v>
      </c>
      <c r="R27" s="125" t="s">
        <v>29</v>
      </c>
      <c r="S27" s="169" t="s">
        <v>29</v>
      </c>
      <c r="T27" s="78" t="str">
        <f t="shared" si="14"/>
        <v/>
      </c>
      <c r="U27" s="66" t="str">
        <f t="shared" si="14"/>
        <v/>
      </c>
      <c r="V27" s="125" t="s">
        <v>29</v>
      </c>
      <c r="W27" s="82" t="s">
        <v>29</v>
      </c>
    </row>
    <row r="28" spans="1:39" ht="15.75" customHeight="1" thickBot="1" x14ac:dyDescent="0.35">
      <c r="A28" s="23"/>
      <c r="B28" s="42"/>
      <c r="C28" s="59" t="s">
        <v>16</v>
      </c>
      <c r="D28" s="171">
        <f>D23+D27</f>
        <v>76</v>
      </c>
      <c r="E28" s="172">
        <f>E23+E27</f>
        <v>58</v>
      </c>
      <c r="F28" s="126" t="s">
        <v>29</v>
      </c>
      <c r="G28" s="173" t="s">
        <v>29</v>
      </c>
      <c r="H28" s="174">
        <f>H23+H27</f>
        <v>74</v>
      </c>
      <c r="I28" s="172">
        <f>I23+I27</f>
        <v>48</v>
      </c>
      <c r="J28" s="126" t="s">
        <v>29</v>
      </c>
      <c r="K28" s="173" t="s">
        <v>29</v>
      </c>
      <c r="L28" s="171">
        <f>L23+L27</f>
        <v>69</v>
      </c>
      <c r="M28" s="172">
        <f>M23+M27</f>
        <v>34</v>
      </c>
      <c r="N28" s="126" t="s">
        <v>29</v>
      </c>
      <c r="O28" s="173" t="s">
        <v>29</v>
      </c>
      <c r="P28" s="174">
        <f>P23+P27</f>
        <v>60</v>
      </c>
      <c r="Q28" s="172">
        <f>Q23+Q27</f>
        <v>56</v>
      </c>
      <c r="R28" s="126" t="s">
        <v>29</v>
      </c>
      <c r="S28" s="173" t="s">
        <v>29</v>
      </c>
      <c r="T28" s="198">
        <f t="shared" si="14"/>
        <v>279</v>
      </c>
      <c r="U28" s="199">
        <f t="shared" si="14"/>
        <v>196</v>
      </c>
      <c r="V28" s="126" t="s">
        <v>29</v>
      </c>
      <c r="W28" s="81" t="s">
        <v>29</v>
      </c>
    </row>
    <row r="29" spans="1:39" ht="15.75" customHeight="1" thickTop="1" x14ac:dyDescent="0.3">
      <c r="A29" s="50" t="s">
        <v>241</v>
      </c>
      <c r="B29" s="51"/>
      <c r="C29" s="58" t="s">
        <v>6</v>
      </c>
      <c r="D29" s="409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105"/>
      <c r="U29" s="106"/>
      <c r="V29" s="106"/>
      <c r="W29" s="107"/>
    </row>
    <row r="30" spans="1:39" s="4" customFormat="1" ht="15.75" customHeight="1" thickBot="1" x14ac:dyDescent="0.3">
      <c r="A30" s="143"/>
      <c r="B30" s="166" t="s">
        <v>35</v>
      </c>
      <c r="C30" s="20"/>
      <c r="D30" s="9"/>
      <c r="E30" s="9"/>
      <c r="F30" s="9"/>
      <c r="G30" s="60"/>
      <c r="H30" s="9"/>
      <c r="I30" s="9"/>
      <c r="J30" s="9"/>
      <c r="K30" s="60"/>
      <c r="L30" s="9"/>
      <c r="M30" s="9"/>
      <c r="N30" s="9"/>
      <c r="O30" s="60"/>
      <c r="P30" s="9"/>
      <c r="Q30" s="9"/>
      <c r="R30" s="9"/>
      <c r="S30" s="60"/>
      <c r="T30" s="93"/>
      <c r="U30" s="28"/>
      <c r="V30" s="28"/>
      <c r="W30" s="29"/>
    </row>
    <row r="31" spans="1:39" s="4" customFormat="1" ht="9.9499999999999993" customHeight="1" thickTop="1" thickBot="1" x14ac:dyDescent="0.25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96"/>
      <c r="U31" s="97"/>
      <c r="V31" s="97"/>
      <c r="W31" s="98"/>
    </row>
    <row r="32" spans="1:39" s="4" customFormat="1" ht="15.75" customHeight="1" thickTop="1" x14ac:dyDescent="0.3">
      <c r="A32" s="19"/>
      <c r="B32" s="179" t="s">
        <v>0</v>
      </c>
      <c r="C32" s="161" t="s">
        <v>21</v>
      </c>
      <c r="D32" s="18"/>
      <c r="E32" s="18"/>
      <c r="F32" s="17"/>
      <c r="G32" s="62"/>
      <c r="H32" s="17"/>
      <c r="I32" s="18"/>
      <c r="J32" s="17"/>
      <c r="K32" s="17"/>
      <c r="L32" s="17"/>
      <c r="M32" s="18"/>
      <c r="N32" s="17"/>
      <c r="O32" s="17"/>
      <c r="P32" s="17"/>
      <c r="Q32" s="18"/>
      <c r="R32" s="17"/>
      <c r="S32" s="17"/>
      <c r="T32" s="175" t="str">
        <f>IF(D32+H32+L32+P32=0,"",D32+H32+L32+P32)</f>
        <v/>
      </c>
      <c r="U32" s="176" t="str">
        <f>IF(E32+I32+M32+Q32=0,"",E32+I32+M32+Q32)</f>
        <v/>
      </c>
      <c r="V32" s="176" t="str">
        <f>IF(F32+J32+N32+R32=0,"",F32+J32+N32+R32)</f>
        <v/>
      </c>
      <c r="W32" s="177" t="s">
        <v>29</v>
      </c>
    </row>
    <row r="33" spans="1:23" s="4" customFormat="1" ht="9.9499999999999993" customHeight="1" x14ac:dyDescent="0.2">
      <c r="A33" s="405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89"/>
      <c r="U33" s="88"/>
      <c r="V33" s="88"/>
      <c r="W33" s="101"/>
    </row>
    <row r="34" spans="1:23" s="4" customFormat="1" ht="15.75" customHeight="1" x14ac:dyDescent="0.2">
      <c r="A34" s="359" t="s">
        <v>36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89"/>
      <c r="U34" s="88"/>
      <c r="V34" s="88"/>
      <c r="W34" s="101"/>
    </row>
    <row r="35" spans="1:23" s="4" customFormat="1" ht="15.75" customHeight="1" x14ac:dyDescent="0.25">
      <c r="A35" s="22"/>
      <c r="B35" s="166"/>
      <c r="C35" s="21" t="s">
        <v>26</v>
      </c>
      <c r="D35" s="86"/>
      <c r="E35" s="87"/>
      <c r="F35" s="28"/>
      <c r="G35" s="61">
        <f>COUNTIF(G$12:G$32,"A")</f>
        <v>0</v>
      </c>
      <c r="H35" s="86"/>
      <c r="I35" s="87"/>
      <c r="J35" s="28"/>
      <c r="K35" s="61">
        <f>COUNTIF(K$12:K$32,"A")</f>
        <v>0</v>
      </c>
      <c r="L35" s="86"/>
      <c r="M35" s="87"/>
      <c r="N35" s="28"/>
      <c r="O35" s="61">
        <f>COUNTIF(O$12:O$32,"A")</f>
        <v>0</v>
      </c>
      <c r="P35" s="86"/>
      <c r="Q35" s="87"/>
      <c r="R35" s="28"/>
      <c r="S35" s="61">
        <f>COUNTIF(S$12:S$32,"A")</f>
        <v>0</v>
      </c>
      <c r="T35" s="194"/>
      <c r="U35" s="195"/>
      <c r="V35" s="196"/>
      <c r="W35" s="178">
        <f>SUM($G35,$K35,$O35,$S35)</f>
        <v>0</v>
      </c>
    </row>
    <row r="36" spans="1:23" s="4" customFormat="1" ht="15.75" customHeight="1" x14ac:dyDescent="0.25">
      <c r="A36" s="22"/>
      <c r="B36" s="166"/>
      <c r="C36" s="21" t="s">
        <v>27</v>
      </c>
      <c r="D36" s="86"/>
      <c r="E36" s="87"/>
      <c r="F36" s="28"/>
      <c r="G36" s="61">
        <f>COUNTIF(G$12:G$32,"B")</f>
        <v>1</v>
      </c>
      <c r="H36" s="86"/>
      <c r="I36" s="87"/>
      <c r="J36" s="28"/>
      <c r="K36" s="61">
        <f>COUNTIF(K$12:K$32,"B")</f>
        <v>0</v>
      </c>
      <c r="L36" s="86"/>
      <c r="M36" s="87"/>
      <c r="N36" s="28"/>
      <c r="O36" s="61">
        <f>COUNTIF(O$12:O$32,"B")</f>
        <v>0</v>
      </c>
      <c r="P36" s="86"/>
      <c r="Q36" s="87"/>
      <c r="R36" s="28"/>
      <c r="S36" s="61">
        <f>COUNTIF(S$12:S$32,"B")</f>
        <v>0</v>
      </c>
      <c r="T36" s="194"/>
      <c r="U36" s="195"/>
      <c r="V36" s="196"/>
      <c r="W36" s="178">
        <f t="shared" ref="W36:W46" si="15">SUM($G36,$K36,$O36,$S36)</f>
        <v>1</v>
      </c>
    </row>
    <row r="37" spans="1:23" s="4" customFormat="1" ht="15.75" customHeight="1" x14ac:dyDescent="0.25">
      <c r="A37" s="22"/>
      <c r="B37" s="166"/>
      <c r="C37" s="224" t="s">
        <v>55</v>
      </c>
      <c r="D37" s="86"/>
      <c r="E37" s="87"/>
      <c r="F37" s="28"/>
      <c r="G37" s="61">
        <f>COUNTIF(G$12:G$32,"ÉÉ")</f>
        <v>0</v>
      </c>
      <c r="H37" s="86"/>
      <c r="I37" s="87"/>
      <c r="J37" s="28"/>
      <c r="K37" s="61">
        <f>COUNTIF(K$12:K$32,"ÉÉ")</f>
        <v>0</v>
      </c>
      <c r="L37" s="86"/>
      <c r="M37" s="87"/>
      <c r="N37" s="28"/>
      <c r="O37" s="61">
        <f>COUNTIF(O$12:O$32,"ÉÉ")</f>
        <v>1</v>
      </c>
      <c r="P37" s="86"/>
      <c r="Q37" s="87"/>
      <c r="R37" s="28"/>
      <c r="S37" s="61">
        <f>COUNTIF(S$12:S$32,"ÉÉ")</f>
        <v>1</v>
      </c>
      <c r="T37" s="194"/>
      <c r="U37" s="195"/>
      <c r="V37" s="196"/>
      <c r="W37" s="178">
        <f t="shared" si="15"/>
        <v>2</v>
      </c>
    </row>
    <row r="38" spans="1:23" s="4" customFormat="1" ht="15.75" customHeight="1" x14ac:dyDescent="0.25">
      <c r="A38" s="22"/>
      <c r="B38" s="166"/>
      <c r="C38" s="224" t="s">
        <v>56</v>
      </c>
      <c r="D38" s="86"/>
      <c r="E38" s="87"/>
      <c r="F38" s="28"/>
      <c r="G38" s="61">
        <f>COUNTIF(G$12:G$32,"ÉÉ(Z)")</f>
        <v>0</v>
      </c>
      <c r="H38" s="86"/>
      <c r="I38" s="87"/>
      <c r="J38" s="28"/>
      <c r="K38" s="61">
        <f>COUNTIF(K$12:K$32,"ÉÉ(Z)")</f>
        <v>0</v>
      </c>
      <c r="L38" s="86"/>
      <c r="M38" s="87"/>
      <c r="N38" s="28"/>
      <c r="O38" s="61">
        <f>COUNTIF(O$12:O$32,"ÉÉ(Z)")</f>
        <v>0</v>
      </c>
      <c r="P38" s="86"/>
      <c r="Q38" s="87"/>
      <c r="R38" s="28"/>
      <c r="S38" s="61">
        <f>COUNTIF(S$12:S$32,"ÉÉ(Z)")</f>
        <v>0</v>
      </c>
      <c r="T38" s="194"/>
      <c r="U38" s="195"/>
      <c r="V38" s="196"/>
      <c r="W38" s="178">
        <f t="shared" si="15"/>
        <v>0</v>
      </c>
    </row>
    <row r="39" spans="1:23" s="4" customFormat="1" ht="15.75" customHeight="1" x14ac:dyDescent="0.25">
      <c r="A39" s="22"/>
      <c r="B39" s="166"/>
      <c r="C39" s="224" t="s">
        <v>57</v>
      </c>
      <c r="D39" s="86"/>
      <c r="E39" s="87"/>
      <c r="F39" s="28"/>
      <c r="G39" s="61">
        <f>COUNTIF(G$12:G$32,"GYJ")</f>
        <v>1</v>
      </c>
      <c r="H39" s="86"/>
      <c r="I39" s="87"/>
      <c r="J39" s="28"/>
      <c r="K39" s="61">
        <f>COUNTIF(K$12:K$32,"GYJ")</f>
        <v>1</v>
      </c>
      <c r="L39" s="86"/>
      <c r="M39" s="87"/>
      <c r="N39" s="28"/>
      <c r="O39" s="61">
        <f>COUNTIF(O$12:O$32,"GYJ")</f>
        <v>0</v>
      </c>
      <c r="P39" s="86"/>
      <c r="Q39" s="87"/>
      <c r="R39" s="28"/>
      <c r="S39" s="61">
        <f>COUNTIF(S$12:S$32,"GYJ")</f>
        <v>1</v>
      </c>
      <c r="T39" s="194"/>
      <c r="U39" s="195"/>
      <c r="V39" s="196"/>
      <c r="W39" s="178">
        <f t="shared" si="15"/>
        <v>3</v>
      </c>
    </row>
    <row r="40" spans="1:23" s="4" customFormat="1" ht="15.75" customHeight="1" x14ac:dyDescent="0.25">
      <c r="A40" s="22"/>
      <c r="B40" s="166"/>
      <c r="C40" s="224" t="s">
        <v>58</v>
      </c>
      <c r="D40" s="86"/>
      <c r="E40" s="87"/>
      <c r="F40" s="28"/>
      <c r="G40" s="61">
        <f>COUNTIF(G$12:G$32,"GYJ(Z)")</f>
        <v>0</v>
      </c>
      <c r="H40" s="86"/>
      <c r="I40" s="87"/>
      <c r="J40" s="28"/>
      <c r="K40" s="61">
        <f>COUNTIF(K$12:K$32,"GYJ(Z)")</f>
        <v>0</v>
      </c>
      <c r="L40" s="86"/>
      <c r="M40" s="87"/>
      <c r="N40" s="28"/>
      <c r="O40" s="61">
        <f>COUNTIF(O$12:O$32,"GYJ(Z)")</f>
        <v>0</v>
      </c>
      <c r="P40" s="86"/>
      <c r="Q40" s="87"/>
      <c r="R40" s="28"/>
      <c r="S40" s="61">
        <f>COUNTIF(S$12:S$32,"GYJ(Z)")</f>
        <v>0</v>
      </c>
      <c r="T40" s="194"/>
      <c r="U40" s="195"/>
      <c r="V40" s="196"/>
      <c r="W40" s="178">
        <f t="shared" si="15"/>
        <v>0</v>
      </c>
    </row>
    <row r="41" spans="1:23" s="4" customFormat="1" ht="15.75" customHeight="1" x14ac:dyDescent="0.25">
      <c r="A41" s="22"/>
      <c r="B41" s="166"/>
      <c r="C41" s="21" t="s">
        <v>47</v>
      </c>
      <c r="D41" s="86"/>
      <c r="E41" s="87"/>
      <c r="F41" s="28"/>
      <c r="G41" s="61">
        <f>COUNTIF(G$12:G$32,"K")</f>
        <v>2</v>
      </c>
      <c r="H41" s="86"/>
      <c r="I41" s="87"/>
      <c r="J41" s="28"/>
      <c r="K41" s="61">
        <f>COUNTIF(K$12:K$32,"K")</f>
        <v>1</v>
      </c>
      <c r="L41" s="86"/>
      <c r="M41" s="87"/>
      <c r="N41" s="28"/>
      <c r="O41" s="61">
        <f>COUNTIF(O$12:O$32,"K")</f>
        <v>1</v>
      </c>
      <c r="P41" s="86"/>
      <c r="Q41" s="87"/>
      <c r="R41" s="28"/>
      <c r="S41" s="61">
        <f>COUNTIF(S$12:S$32,"K")</f>
        <v>0</v>
      </c>
      <c r="T41" s="194"/>
      <c r="U41" s="195"/>
      <c r="V41" s="196"/>
      <c r="W41" s="178">
        <f t="shared" si="15"/>
        <v>4</v>
      </c>
    </row>
    <row r="42" spans="1:23" s="4" customFormat="1" ht="15.75" customHeight="1" x14ac:dyDescent="0.25">
      <c r="A42" s="22"/>
      <c r="B42" s="166"/>
      <c r="C42" s="21" t="s">
        <v>48</v>
      </c>
      <c r="D42" s="86"/>
      <c r="E42" s="87"/>
      <c r="F42" s="28"/>
      <c r="G42" s="61">
        <f>COUNTIF(G$12:G$32,"K(Z)")</f>
        <v>0</v>
      </c>
      <c r="H42" s="86"/>
      <c r="I42" s="87"/>
      <c r="J42" s="28"/>
      <c r="K42" s="61">
        <f>COUNTIF(K$12:K$32,"K(Z)")</f>
        <v>0</v>
      </c>
      <c r="L42" s="86"/>
      <c r="M42" s="87"/>
      <c r="N42" s="28"/>
      <c r="O42" s="61">
        <f>COUNTIF(O$12:O$32,"K(Z)")</f>
        <v>0</v>
      </c>
      <c r="P42" s="86"/>
      <c r="Q42" s="87"/>
      <c r="R42" s="28"/>
      <c r="S42" s="61">
        <f>COUNTIF(S$12:S$32,"K(Z)")</f>
        <v>0</v>
      </c>
      <c r="T42" s="194"/>
      <c r="U42" s="195"/>
      <c r="V42" s="196"/>
      <c r="W42" s="178">
        <f t="shared" si="15"/>
        <v>0</v>
      </c>
    </row>
    <row r="43" spans="1:23" s="4" customFormat="1" ht="15.75" customHeight="1" x14ac:dyDescent="0.25">
      <c r="A43" s="22"/>
      <c r="B43" s="166"/>
      <c r="C43" s="21" t="s">
        <v>28</v>
      </c>
      <c r="D43" s="86"/>
      <c r="E43" s="87"/>
      <c r="F43" s="28"/>
      <c r="G43" s="61">
        <f>COUNTIF(G$12:G$32,"AV")</f>
        <v>0</v>
      </c>
      <c r="H43" s="86"/>
      <c r="I43" s="87"/>
      <c r="J43" s="28"/>
      <c r="K43" s="61">
        <f>COUNTIF(K$12:K$32,"AV")</f>
        <v>0</v>
      </c>
      <c r="L43" s="86"/>
      <c r="M43" s="87"/>
      <c r="N43" s="28"/>
      <c r="O43" s="61">
        <f>COUNTIF(O$12:O$32,"AV")</f>
        <v>0</v>
      </c>
      <c r="P43" s="86"/>
      <c r="Q43" s="87"/>
      <c r="R43" s="28"/>
      <c r="S43" s="61">
        <f>COUNTIF(S$12:S$32,"AV")</f>
        <v>0</v>
      </c>
      <c r="T43" s="194"/>
      <c r="U43" s="195"/>
      <c r="V43" s="196"/>
      <c r="W43" s="178">
        <f t="shared" si="15"/>
        <v>0</v>
      </c>
    </row>
    <row r="44" spans="1:23" s="4" customFormat="1" ht="15.75" customHeight="1" x14ac:dyDescent="0.25">
      <c r="A44" s="22"/>
      <c r="B44" s="166"/>
      <c r="C44" s="21" t="s">
        <v>59</v>
      </c>
      <c r="D44" s="86"/>
      <c r="E44" s="87"/>
      <c r="F44" s="28"/>
      <c r="G44" s="61">
        <f>COUNTIF(G$12:G$32,"KV")</f>
        <v>0</v>
      </c>
      <c r="H44" s="86"/>
      <c r="I44" s="87"/>
      <c r="J44" s="28"/>
      <c r="K44" s="61">
        <f>COUNTIF(K$12:K$32,"KV")</f>
        <v>0</v>
      </c>
      <c r="L44" s="86"/>
      <c r="M44" s="87"/>
      <c r="N44" s="28"/>
      <c r="O44" s="61">
        <f>COUNTIF(O$12:O$32,"KV")</f>
        <v>0</v>
      </c>
      <c r="P44" s="86"/>
      <c r="Q44" s="87"/>
      <c r="R44" s="28"/>
      <c r="S44" s="61">
        <f>COUNTIF(S$12:S$32,"KV")</f>
        <v>0</v>
      </c>
      <c r="T44" s="194"/>
      <c r="U44" s="195"/>
      <c r="V44" s="196"/>
      <c r="W44" s="178">
        <f t="shared" si="15"/>
        <v>0</v>
      </c>
    </row>
    <row r="45" spans="1:23" s="4" customFormat="1" ht="15.75" customHeight="1" x14ac:dyDescent="0.25">
      <c r="A45" s="22"/>
      <c r="B45" s="166"/>
      <c r="C45" s="85" t="s">
        <v>49</v>
      </c>
      <c r="D45" s="86"/>
      <c r="E45" s="87"/>
      <c r="F45" s="28"/>
      <c r="G45" s="61">
        <f>COUNTIF(G$12:G$32,"S")</f>
        <v>0</v>
      </c>
      <c r="H45" s="86"/>
      <c r="I45" s="87"/>
      <c r="J45" s="28"/>
      <c r="K45" s="61">
        <f>COUNTIF(K$12:K$32,"S")</f>
        <v>0</v>
      </c>
      <c r="L45" s="86"/>
      <c r="M45" s="87"/>
      <c r="N45" s="28"/>
      <c r="O45" s="61">
        <f>COUNTIF(O$12:O$32,"S")</f>
        <v>0</v>
      </c>
      <c r="P45" s="86"/>
      <c r="Q45" s="87"/>
      <c r="R45" s="28"/>
      <c r="S45" s="61">
        <f>COUNTIF(S$12:S$32,"S")</f>
        <v>0</v>
      </c>
      <c r="T45" s="194"/>
      <c r="U45" s="195"/>
      <c r="V45" s="196"/>
      <c r="W45" s="178">
        <f t="shared" si="15"/>
        <v>0</v>
      </c>
    </row>
    <row r="46" spans="1:23" s="4" customFormat="1" ht="15.75" customHeight="1" x14ac:dyDescent="0.25">
      <c r="A46" s="22"/>
      <c r="B46" s="166"/>
      <c r="C46" s="85" t="s">
        <v>46</v>
      </c>
      <c r="D46" s="197"/>
      <c r="E46" s="195"/>
      <c r="F46" s="196"/>
      <c r="G46" s="61">
        <f>COUNTIF(G$12:G$32,"Z")</f>
        <v>0</v>
      </c>
      <c r="H46" s="197"/>
      <c r="I46" s="195"/>
      <c r="J46" s="196"/>
      <c r="K46" s="61">
        <f>COUNTIF(K$12:K$32,"Z")</f>
        <v>0</v>
      </c>
      <c r="L46" s="197"/>
      <c r="M46" s="195"/>
      <c r="N46" s="196"/>
      <c r="O46" s="61">
        <f>COUNTIF(O$12:O$32,"Z")</f>
        <v>0</v>
      </c>
      <c r="P46" s="197"/>
      <c r="Q46" s="195"/>
      <c r="R46" s="196"/>
      <c r="S46" s="61">
        <f>COUNTIF(S$12:S$32,"Z")</f>
        <v>4</v>
      </c>
      <c r="T46" s="194"/>
      <c r="U46" s="195"/>
      <c r="V46" s="196"/>
      <c r="W46" s="178">
        <f t="shared" si="15"/>
        <v>4</v>
      </c>
    </row>
    <row r="47" spans="1:23" s="4" customFormat="1" ht="15.75" customHeight="1" x14ac:dyDescent="0.25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337" t="s">
        <v>18</v>
      </c>
      <c r="U47" s="338"/>
      <c r="V47" s="339"/>
      <c r="W47" s="178">
        <f>SUM(W35:W46)</f>
        <v>14</v>
      </c>
    </row>
    <row r="48" spans="1:23" s="4" customFormat="1" ht="15.75" customHeight="1" x14ac:dyDescent="0.25">
      <c r="A48" s="357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200"/>
      <c r="U48" s="201"/>
      <c r="V48" s="201"/>
      <c r="W48" s="202"/>
    </row>
    <row r="49" spans="1:23" s="4" customFormat="1" ht="15.75" customHeight="1" x14ac:dyDescent="0.25">
      <c r="A49" s="357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200"/>
      <c r="U49" s="201"/>
      <c r="V49" s="201"/>
      <c r="W49" s="203"/>
    </row>
    <row r="50" spans="1:23" s="4" customFormat="1" ht="15.75" customHeight="1" thickBot="1" x14ac:dyDescent="0.3">
      <c r="A50" s="340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204"/>
      <c r="U50" s="205"/>
      <c r="V50" s="205"/>
      <c r="W50" s="206"/>
    </row>
    <row r="51" spans="1:23" s="4" customFormat="1" ht="15.75" customHeight="1" thickTop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6"/>
      <c r="C113" s="6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s="4" customFormat="1" ht="15.75" customHeight="1" x14ac:dyDescent="0.25">
      <c r="A122" s="3"/>
      <c r="B122" s="5"/>
      <c r="C122" s="5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ht="15.75" customHeight="1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  <row r="219" spans="1:3" x14ac:dyDescent="0.25">
      <c r="A219" s="7"/>
      <c r="B219" s="2"/>
      <c r="C219" s="2"/>
    </row>
  </sheetData>
  <sheetProtection selectLockedCells="1"/>
  <protectedRanges>
    <protectedRange sqref="C34" name="Tartomány4_1"/>
    <protectedRange sqref="C46" name="Tartomány4_1_1"/>
    <protectedRange sqref="C12:C21" name="Tartomány1_2_1_1_1"/>
  </protectedRanges>
  <mergeCells count="39">
    <mergeCell ref="Z16:AK16"/>
    <mergeCell ref="Z18:AK18"/>
    <mergeCell ref="A1:S1"/>
    <mergeCell ref="A2:S2"/>
    <mergeCell ref="A3:S3"/>
    <mergeCell ref="A4:S4"/>
    <mergeCell ref="A5:S5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D25:S25"/>
    <mergeCell ref="F8:F9"/>
    <mergeCell ref="G8:G9"/>
    <mergeCell ref="J8:J9"/>
    <mergeCell ref="K8:K9"/>
    <mergeCell ref="N8:N9"/>
    <mergeCell ref="X6:X9"/>
    <mergeCell ref="Y6:Y9"/>
    <mergeCell ref="A48:S48"/>
    <mergeCell ref="A49:S49"/>
    <mergeCell ref="A50:S50"/>
    <mergeCell ref="D29:S29"/>
    <mergeCell ref="A31:S31"/>
    <mergeCell ref="A33:S33"/>
    <mergeCell ref="A34:S34"/>
    <mergeCell ref="A47:S47"/>
    <mergeCell ref="T47:V47"/>
    <mergeCell ref="R8:R9"/>
    <mergeCell ref="S8:S9"/>
    <mergeCell ref="V8:V9"/>
    <mergeCell ref="W8:W9"/>
    <mergeCell ref="A24:S24"/>
  </mergeCells>
  <pageMargins left="0.23622047244094491" right="0.23622047244094491" top="0.74803149606299213" bottom="0.74803149606299213" header="0.31496062992125984" footer="0.31496062992125984"/>
  <pageSetup paperSize="8" scale="80" orientation="landscape" r:id="rId1"/>
  <headerFooter alignWithMargins="0">
    <oddHeader>&amp;R&amp;"Arial,Normál"&amp;12 1. számú melléklet a  .......... alapképzési szak tantervéhez</oddHeader>
    <oddFooter>&amp;R&amp;Z&amp;F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Y219"/>
  <sheetViews>
    <sheetView view="pageBreakPreview" zoomScale="75" zoomScaleNormal="110" zoomScaleSheetLayoutView="75" workbookViewId="0">
      <selection activeCell="X35" sqref="X35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8.1640625" style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63.83203125" style="1" bestFit="1" customWidth="1"/>
    <col min="25" max="25" width="31.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376" t="s">
        <v>17</v>
      </c>
      <c r="B1" s="376"/>
      <c r="C1" s="376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2"/>
      <c r="U1" s="2"/>
      <c r="V1" s="2"/>
      <c r="W1" s="2"/>
    </row>
    <row r="2" spans="1:25" ht="21.95" customHeight="1" x14ac:dyDescent="0.2">
      <c r="A2" s="385" t="s">
        <v>216</v>
      </c>
      <c r="B2" s="385"/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5"/>
      <c r="U2" s="5"/>
      <c r="V2" s="5"/>
      <c r="W2" s="5"/>
    </row>
    <row r="3" spans="1:25" ht="21.95" customHeight="1" x14ac:dyDescent="0.2">
      <c r="A3" s="397" t="s">
        <v>217</v>
      </c>
      <c r="B3" s="397"/>
      <c r="C3" s="397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149"/>
      <c r="U3" s="149"/>
      <c r="V3" s="149"/>
      <c r="W3" s="149"/>
    </row>
    <row r="4" spans="1:25" ht="15.75" customHeight="1" x14ac:dyDescent="0.2">
      <c r="A4" s="378" t="s">
        <v>385</v>
      </c>
      <c r="B4" s="378"/>
      <c r="C4" s="378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49"/>
      <c r="U4" s="149"/>
      <c r="V4" s="149"/>
      <c r="W4" s="149"/>
    </row>
    <row r="5" spans="1:25" ht="15.75" customHeight="1" thickBot="1" x14ac:dyDescent="0.25">
      <c r="A5" s="387" t="s">
        <v>373</v>
      </c>
      <c r="B5" s="387"/>
      <c r="C5" s="387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150"/>
      <c r="U5" s="150"/>
      <c r="V5" s="150"/>
      <c r="W5" s="150"/>
    </row>
    <row r="6" spans="1:25" ht="15.75" customHeight="1" thickTop="1" thickBot="1" x14ac:dyDescent="0.25">
      <c r="A6" s="342" t="s">
        <v>13</v>
      </c>
      <c r="B6" s="345" t="s">
        <v>14</v>
      </c>
      <c r="C6" s="382" t="s">
        <v>15</v>
      </c>
      <c r="D6" s="399" t="s">
        <v>8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367" t="s">
        <v>25</v>
      </c>
      <c r="U6" s="368"/>
      <c r="V6" s="368"/>
      <c r="W6" s="369"/>
      <c r="X6" s="335" t="s">
        <v>325</v>
      </c>
      <c r="Y6" s="336" t="s">
        <v>326</v>
      </c>
    </row>
    <row r="7" spans="1:25" ht="15.75" customHeight="1" x14ac:dyDescent="0.2">
      <c r="A7" s="343"/>
      <c r="B7" s="346"/>
      <c r="C7" s="383"/>
      <c r="D7" s="352" t="s">
        <v>1</v>
      </c>
      <c r="E7" s="353"/>
      <c r="F7" s="353"/>
      <c r="G7" s="354"/>
      <c r="H7" s="355" t="s">
        <v>2</v>
      </c>
      <c r="I7" s="353"/>
      <c r="J7" s="353"/>
      <c r="K7" s="356"/>
      <c r="L7" s="352" t="s">
        <v>3</v>
      </c>
      <c r="M7" s="353"/>
      <c r="N7" s="353"/>
      <c r="O7" s="354"/>
      <c r="P7" s="355" t="s">
        <v>4</v>
      </c>
      <c r="Q7" s="353"/>
      <c r="R7" s="353"/>
      <c r="S7" s="354"/>
      <c r="T7" s="370"/>
      <c r="U7" s="371"/>
      <c r="V7" s="371"/>
      <c r="W7" s="372"/>
      <c r="X7" s="335"/>
      <c r="Y7" s="336"/>
    </row>
    <row r="8" spans="1:25" ht="15.75" customHeight="1" x14ac:dyDescent="0.2">
      <c r="A8" s="343"/>
      <c r="B8" s="346"/>
      <c r="C8" s="383"/>
      <c r="D8" s="76" t="s">
        <v>9</v>
      </c>
      <c r="E8" s="76" t="s">
        <v>10</v>
      </c>
      <c r="F8" s="348" t="s">
        <v>7</v>
      </c>
      <c r="G8" s="350" t="s">
        <v>12</v>
      </c>
      <c r="H8" s="76" t="s">
        <v>9</v>
      </c>
      <c r="I8" s="76" t="s">
        <v>10</v>
      </c>
      <c r="J8" s="348" t="s">
        <v>7</v>
      </c>
      <c r="K8" s="350" t="s">
        <v>12</v>
      </c>
      <c r="L8" s="76" t="s">
        <v>9</v>
      </c>
      <c r="M8" s="76" t="s">
        <v>10</v>
      </c>
      <c r="N8" s="348" t="s">
        <v>7</v>
      </c>
      <c r="O8" s="350" t="s">
        <v>12</v>
      </c>
      <c r="P8" s="76" t="s">
        <v>9</v>
      </c>
      <c r="Q8" s="76" t="s">
        <v>10</v>
      </c>
      <c r="R8" s="348" t="s">
        <v>7</v>
      </c>
      <c r="S8" s="350" t="s">
        <v>12</v>
      </c>
      <c r="T8" s="90" t="s">
        <v>9</v>
      </c>
      <c r="U8" s="76" t="s">
        <v>10</v>
      </c>
      <c r="V8" s="348" t="s">
        <v>7</v>
      </c>
      <c r="W8" s="365" t="s">
        <v>12</v>
      </c>
      <c r="X8" s="335"/>
      <c r="Y8" s="336"/>
    </row>
    <row r="9" spans="1:25" ht="80.099999999999994" customHeight="1" thickBot="1" x14ac:dyDescent="0.25">
      <c r="A9" s="344"/>
      <c r="B9" s="347"/>
      <c r="C9" s="384"/>
      <c r="D9" s="24" t="s">
        <v>23</v>
      </c>
      <c r="E9" s="24" t="s">
        <v>23</v>
      </c>
      <c r="F9" s="349"/>
      <c r="G9" s="351"/>
      <c r="H9" s="24" t="s">
        <v>23</v>
      </c>
      <c r="I9" s="24" t="s">
        <v>23</v>
      </c>
      <c r="J9" s="349"/>
      <c r="K9" s="351"/>
      <c r="L9" s="24" t="s">
        <v>23</v>
      </c>
      <c r="M9" s="24" t="s">
        <v>23</v>
      </c>
      <c r="N9" s="349"/>
      <c r="O9" s="351"/>
      <c r="P9" s="24" t="s">
        <v>23</v>
      </c>
      <c r="Q9" s="24" t="s">
        <v>23</v>
      </c>
      <c r="R9" s="349"/>
      <c r="S9" s="351"/>
      <c r="T9" s="91" t="s">
        <v>23</v>
      </c>
      <c r="U9" s="24" t="s">
        <v>23</v>
      </c>
      <c r="V9" s="349"/>
      <c r="W9" s="366"/>
      <c r="X9" s="335"/>
      <c r="Y9" s="336"/>
    </row>
    <row r="10" spans="1:25" s="15" customFormat="1" ht="15.75" customHeight="1" thickBot="1" x14ac:dyDescent="0.35">
      <c r="A10" s="69"/>
      <c r="B10" s="70"/>
      <c r="C10" s="71" t="s">
        <v>19</v>
      </c>
      <c r="D10" s="72">
        <f>szakon_kozos!D78</f>
        <v>52</v>
      </c>
      <c r="E10" s="72">
        <f>szakon_kozos!E78</f>
        <v>42</v>
      </c>
      <c r="F10" s="72">
        <f>szakon_kozos!F78</f>
        <v>22</v>
      </c>
      <c r="G10" s="73" t="s">
        <v>29</v>
      </c>
      <c r="H10" s="72">
        <f>szakon_kozos!H78</f>
        <v>64</v>
      </c>
      <c r="I10" s="72">
        <f>szakon_kozos!I78</f>
        <v>26</v>
      </c>
      <c r="J10" s="72">
        <f>szakon_kozos!J78</f>
        <v>23</v>
      </c>
      <c r="K10" s="73" t="s">
        <v>29</v>
      </c>
      <c r="L10" s="72">
        <f>szakon_kozos!L78</f>
        <v>61</v>
      </c>
      <c r="M10" s="72">
        <f>szakon_kozos!M78</f>
        <v>24</v>
      </c>
      <c r="N10" s="72">
        <f>szakon_kozos!N78</f>
        <v>21</v>
      </c>
      <c r="O10" s="73" t="s">
        <v>29</v>
      </c>
      <c r="P10" s="72">
        <f>szakon_kozos!P78</f>
        <v>60</v>
      </c>
      <c r="Q10" s="72">
        <f>szakon_kozos!Q78</f>
        <v>40</v>
      </c>
      <c r="R10" s="72">
        <f>szakon_kozos!R78</f>
        <v>25</v>
      </c>
      <c r="S10" s="73" t="s">
        <v>29</v>
      </c>
      <c r="T10" s="72">
        <f>szakon_kozos!T78</f>
        <v>237</v>
      </c>
      <c r="U10" s="72">
        <f>szakon_kozos!U78</f>
        <v>132</v>
      </c>
      <c r="V10" s="72">
        <f>szakon_kozos!V78+6</f>
        <v>97</v>
      </c>
      <c r="W10" s="180" t="s">
        <v>29</v>
      </c>
      <c r="X10" s="292"/>
      <c r="Y10" s="292"/>
    </row>
    <row r="11" spans="1:25" s="15" customFormat="1" ht="15.75" customHeight="1" x14ac:dyDescent="0.3">
      <c r="A11" s="54">
        <v>2</v>
      </c>
      <c r="B11" s="25"/>
      <c r="C11" s="142" t="s">
        <v>60</v>
      </c>
      <c r="D11" s="55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  <c r="P11" s="56"/>
      <c r="Q11" s="56"/>
      <c r="R11" s="56"/>
      <c r="S11" s="57"/>
      <c r="T11" s="92"/>
      <c r="U11" s="63"/>
      <c r="V11" s="63"/>
      <c r="W11" s="64"/>
      <c r="X11" s="292"/>
      <c r="Y11" s="292"/>
    </row>
    <row r="12" spans="1:25" ht="15.75" customHeight="1" x14ac:dyDescent="0.25">
      <c r="A12" s="143" t="s">
        <v>218</v>
      </c>
      <c r="B12" s="135" t="s">
        <v>44</v>
      </c>
      <c r="C12" s="246" t="s">
        <v>219</v>
      </c>
      <c r="D12" s="12">
        <v>4</v>
      </c>
      <c r="E12" s="9"/>
      <c r="F12" s="226">
        <v>2</v>
      </c>
      <c r="G12" s="145" t="s">
        <v>72</v>
      </c>
      <c r="H12" s="12"/>
      <c r="I12" s="9"/>
      <c r="J12" s="226"/>
      <c r="K12" s="145"/>
      <c r="L12" s="12"/>
      <c r="M12" s="9"/>
      <c r="N12" s="226"/>
      <c r="O12" s="145"/>
      <c r="P12" s="12"/>
      <c r="Q12" s="9"/>
      <c r="R12" s="226"/>
      <c r="S12" s="145" t="s">
        <v>71</v>
      </c>
      <c r="T12" s="93">
        <f t="shared" ref="T12:V21" si="0">IF(D12+H12+L12+P12=0,"",D12+H12+L12+P12)</f>
        <v>4</v>
      </c>
      <c r="U12" s="28" t="str">
        <f t="shared" si="0"/>
        <v/>
      </c>
      <c r="V12" s="28">
        <f t="shared" si="0"/>
        <v>2</v>
      </c>
      <c r="W12" s="29" t="s">
        <v>29</v>
      </c>
      <c r="X12" s="303" t="s">
        <v>358</v>
      </c>
      <c r="Y12" s="297" t="s">
        <v>359</v>
      </c>
    </row>
    <row r="13" spans="1:25" ht="15.75" customHeight="1" x14ac:dyDescent="0.25">
      <c r="A13" s="143" t="s">
        <v>220</v>
      </c>
      <c r="B13" s="135" t="s">
        <v>44</v>
      </c>
      <c r="C13" s="246" t="s">
        <v>221</v>
      </c>
      <c r="D13" s="12">
        <v>6</v>
      </c>
      <c r="E13" s="9"/>
      <c r="F13" s="226">
        <v>3</v>
      </c>
      <c r="G13" s="145" t="s">
        <v>72</v>
      </c>
      <c r="H13" s="12"/>
      <c r="I13" s="9"/>
      <c r="J13" s="226"/>
      <c r="K13" s="145"/>
      <c r="L13" s="12"/>
      <c r="M13" s="9"/>
      <c r="N13" s="226"/>
      <c r="O13" s="145"/>
      <c r="P13" s="12"/>
      <c r="Q13" s="9"/>
      <c r="R13" s="226"/>
      <c r="S13" s="145"/>
      <c r="T13" s="93">
        <f t="shared" si="0"/>
        <v>6</v>
      </c>
      <c r="U13" s="28" t="str">
        <f t="shared" si="0"/>
        <v/>
      </c>
      <c r="V13" s="28">
        <f t="shared" si="0"/>
        <v>3</v>
      </c>
      <c r="W13" s="29" t="s">
        <v>29</v>
      </c>
      <c r="X13" s="303" t="s">
        <v>358</v>
      </c>
      <c r="Y13" s="297" t="s">
        <v>359</v>
      </c>
    </row>
    <row r="14" spans="1:25" ht="15.75" customHeight="1" x14ac:dyDescent="0.25">
      <c r="A14" s="143" t="s">
        <v>222</v>
      </c>
      <c r="B14" s="135" t="s">
        <v>44</v>
      </c>
      <c r="C14" s="246" t="s">
        <v>223</v>
      </c>
      <c r="D14" s="12"/>
      <c r="E14" s="9"/>
      <c r="F14" s="226"/>
      <c r="G14" s="145"/>
      <c r="H14" s="12">
        <v>2</v>
      </c>
      <c r="I14" s="9">
        <v>8</v>
      </c>
      <c r="J14" s="226">
        <v>2</v>
      </c>
      <c r="K14" s="145" t="s">
        <v>72</v>
      </c>
      <c r="L14" s="12"/>
      <c r="M14" s="9"/>
      <c r="N14" s="226"/>
      <c r="O14" s="145"/>
      <c r="P14" s="12"/>
      <c r="Q14" s="9"/>
      <c r="R14" s="226"/>
      <c r="S14" s="145"/>
      <c r="T14" s="93">
        <f t="shared" si="0"/>
        <v>2</v>
      </c>
      <c r="U14" s="28">
        <f t="shared" si="0"/>
        <v>8</v>
      </c>
      <c r="V14" s="28">
        <f t="shared" si="0"/>
        <v>2</v>
      </c>
      <c r="W14" s="29" t="s">
        <v>29</v>
      </c>
      <c r="X14" s="303" t="s">
        <v>358</v>
      </c>
      <c r="Y14" s="297" t="s">
        <v>359</v>
      </c>
    </row>
    <row r="15" spans="1:25" ht="15.75" customHeight="1" x14ac:dyDescent="0.25">
      <c r="A15" s="143" t="s">
        <v>224</v>
      </c>
      <c r="B15" s="135" t="s">
        <v>44</v>
      </c>
      <c r="C15" s="246" t="s">
        <v>225</v>
      </c>
      <c r="D15" s="12"/>
      <c r="E15" s="9"/>
      <c r="F15" s="226"/>
      <c r="G15" s="145"/>
      <c r="H15" s="12"/>
      <c r="I15" s="9"/>
      <c r="J15" s="226"/>
      <c r="K15" s="145"/>
      <c r="L15" s="12">
        <v>2</v>
      </c>
      <c r="M15" s="9">
        <v>8</v>
      </c>
      <c r="N15" s="226">
        <v>3</v>
      </c>
      <c r="O15" s="145" t="s">
        <v>0</v>
      </c>
      <c r="P15" s="12"/>
      <c r="Q15" s="9"/>
      <c r="R15" s="226"/>
      <c r="S15" s="145"/>
      <c r="T15" s="93">
        <f t="shared" si="0"/>
        <v>2</v>
      </c>
      <c r="U15" s="28">
        <f t="shared" si="0"/>
        <v>8</v>
      </c>
      <c r="V15" s="28">
        <f t="shared" si="0"/>
        <v>3</v>
      </c>
      <c r="W15" s="29" t="s">
        <v>29</v>
      </c>
      <c r="X15" s="303" t="s">
        <v>358</v>
      </c>
      <c r="Y15" s="297" t="s">
        <v>359</v>
      </c>
    </row>
    <row r="16" spans="1:25" ht="15.75" customHeight="1" x14ac:dyDescent="0.25">
      <c r="A16" s="143" t="s">
        <v>226</v>
      </c>
      <c r="B16" s="144" t="s">
        <v>44</v>
      </c>
      <c r="C16" s="246" t="s">
        <v>227</v>
      </c>
      <c r="D16" s="12"/>
      <c r="E16" s="9"/>
      <c r="F16" s="226"/>
      <c r="G16" s="145"/>
      <c r="H16" s="12">
        <v>3</v>
      </c>
      <c r="I16" s="9">
        <v>7</v>
      </c>
      <c r="J16" s="226">
        <v>3</v>
      </c>
      <c r="K16" s="145" t="s">
        <v>72</v>
      </c>
      <c r="L16" s="12"/>
      <c r="M16" s="9"/>
      <c r="N16" s="226"/>
      <c r="O16" s="145"/>
      <c r="P16" s="12"/>
      <c r="Q16" s="9"/>
      <c r="R16" s="226"/>
      <c r="S16" s="145"/>
      <c r="T16" s="93">
        <f t="shared" si="0"/>
        <v>3</v>
      </c>
      <c r="U16" s="28">
        <f t="shared" si="0"/>
        <v>7</v>
      </c>
      <c r="V16" s="28">
        <f t="shared" si="0"/>
        <v>3</v>
      </c>
      <c r="W16" s="29" t="s">
        <v>29</v>
      </c>
      <c r="X16" s="303" t="s">
        <v>358</v>
      </c>
      <c r="Y16" s="297" t="s">
        <v>359</v>
      </c>
    </row>
    <row r="17" spans="1:25" ht="15.75" customHeight="1" x14ac:dyDescent="0.25">
      <c r="A17" s="143" t="s">
        <v>228</v>
      </c>
      <c r="B17" s="135" t="s">
        <v>44</v>
      </c>
      <c r="C17" s="246" t="s">
        <v>229</v>
      </c>
      <c r="D17" s="12"/>
      <c r="E17" s="9"/>
      <c r="F17" s="226"/>
      <c r="G17" s="145"/>
      <c r="H17" s="12"/>
      <c r="I17" s="9"/>
      <c r="J17" s="226"/>
      <c r="K17" s="145"/>
      <c r="L17" s="12">
        <v>4</v>
      </c>
      <c r="M17" s="9">
        <v>6</v>
      </c>
      <c r="N17" s="226">
        <v>2</v>
      </c>
      <c r="O17" s="145" t="s">
        <v>0</v>
      </c>
      <c r="P17" s="12"/>
      <c r="Q17" s="9"/>
      <c r="R17" s="226"/>
      <c r="S17" s="145"/>
      <c r="T17" s="93">
        <f t="shared" si="0"/>
        <v>4</v>
      </c>
      <c r="U17" s="28">
        <f t="shared" si="0"/>
        <v>6</v>
      </c>
      <c r="V17" s="28">
        <f t="shared" si="0"/>
        <v>2</v>
      </c>
      <c r="W17" s="29" t="s">
        <v>29</v>
      </c>
      <c r="X17" s="303" t="s">
        <v>358</v>
      </c>
      <c r="Y17" s="297" t="s">
        <v>359</v>
      </c>
    </row>
    <row r="18" spans="1:25" ht="15.75" customHeight="1" x14ac:dyDescent="0.25">
      <c r="A18" s="143" t="s">
        <v>230</v>
      </c>
      <c r="B18" s="135" t="s">
        <v>44</v>
      </c>
      <c r="C18" s="246" t="s">
        <v>231</v>
      </c>
      <c r="D18" s="12"/>
      <c r="E18" s="9"/>
      <c r="F18" s="226"/>
      <c r="G18" s="145"/>
      <c r="H18" s="12"/>
      <c r="I18" s="9"/>
      <c r="J18" s="226"/>
      <c r="K18" s="145"/>
      <c r="L18" s="12"/>
      <c r="M18" s="9"/>
      <c r="N18" s="226"/>
      <c r="O18" s="145"/>
      <c r="P18" s="12">
        <v>4</v>
      </c>
      <c r="Q18" s="9">
        <v>8</v>
      </c>
      <c r="R18" s="226">
        <v>2</v>
      </c>
      <c r="S18" s="145" t="s">
        <v>79</v>
      </c>
      <c r="T18" s="93">
        <f t="shared" si="0"/>
        <v>4</v>
      </c>
      <c r="U18" s="28">
        <f t="shared" si="0"/>
        <v>8</v>
      </c>
      <c r="V18" s="28">
        <f t="shared" si="0"/>
        <v>2</v>
      </c>
      <c r="W18" s="29" t="s">
        <v>29</v>
      </c>
      <c r="X18" s="303" t="s">
        <v>358</v>
      </c>
      <c r="Y18" s="297" t="s">
        <v>359</v>
      </c>
    </row>
    <row r="19" spans="1:25" ht="15.75" customHeight="1" x14ac:dyDescent="0.25">
      <c r="A19" s="143" t="s">
        <v>232</v>
      </c>
      <c r="B19" s="135" t="s">
        <v>44</v>
      </c>
      <c r="C19" s="246" t="s">
        <v>233</v>
      </c>
      <c r="D19" s="12"/>
      <c r="E19" s="9"/>
      <c r="F19" s="226"/>
      <c r="G19" s="145"/>
      <c r="H19" s="12"/>
      <c r="I19" s="9"/>
      <c r="J19" s="226"/>
      <c r="K19" s="145"/>
      <c r="L19" s="12"/>
      <c r="M19" s="9"/>
      <c r="N19" s="226"/>
      <c r="O19" s="145"/>
      <c r="P19" s="12">
        <v>8</v>
      </c>
      <c r="Q19" s="9">
        <v>2</v>
      </c>
      <c r="R19" s="226">
        <v>1</v>
      </c>
      <c r="S19" s="145" t="s">
        <v>0</v>
      </c>
      <c r="T19" s="93">
        <f t="shared" si="0"/>
        <v>8</v>
      </c>
      <c r="U19" s="28">
        <f t="shared" si="0"/>
        <v>2</v>
      </c>
      <c r="V19" s="28">
        <f t="shared" si="0"/>
        <v>1</v>
      </c>
      <c r="W19" s="29" t="s">
        <v>29</v>
      </c>
      <c r="X19" s="303" t="s">
        <v>358</v>
      </c>
      <c r="Y19" s="297" t="s">
        <v>359</v>
      </c>
    </row>
    <row r="20" spans="1:25" ht="15.75" customHeight="1" x14ac:dyDescent="0.25">
      <c r="A20" s="143" t="s">
        <v>234</v>
      </c>
      <c r="B20" s="135" t="s">
        <v>44</v>
      </c>
      <c r="C20" s="246" t="s">
        <v>235</v>
      </c>
      <c r="D20" s="12">
        <v>6</v>
      </c>
      <c r="E20" s="9"/>
      <c r="F20" s="226">
        <v>2</v>
      </c>
      <c r="G20" s="145" t="s">
        <v>72</v>
      </c>
      <c r="H20" s="12"/>
      <c r="I20" s="9"/>
      <c r="J20" s="226"/>
      <c r="K20" s="145"/>
      <c r="L20" s="12"/>
      <c r="M20" s="9"/>
      <c r="N20" s="226"/>
      <c r="O20" s="145"/>
      <c r="P20" s="12"/>
      <c r="Q20" s="9"/>
      <c r="R20" s="226"/>
      <c r="S20" s="227"/>
      <c r="T20" s="93">
        <f t="shared" si="0"/>
        <v>6</v>
      </c>
      <c r="U20" s="65" t="str">
        <f t="shared" si="0"/>
        <v/>
      </c>
      <c r="V20" s="65">
        <f t="shared" si="0"/>
        <v>2</v>
      </c>
      <c r="W20" s="293" t="s">
        <v>29</v>
      </c>
      <c r="X20" s="306" t="s">
        <v>338</v>
      </c>
      <c r="Y20" s="297" t="s">
        <v>347</v>
      </c>
    </row>
    <row r="21" spans="1:25" ht="15.75" customHeight="1" x14ac:dyDescent="0.25">
      <c r="A21" s="143" t="s">
        <v>236</v>
      </c>
      <c r="B21" s="228" t="s">
        <v>44</v>
      </c>
      <c r="C21" s="258" t="s">
        <v>237</v>
      </c>
      <c r="D21" s="12">
        <v>6</v>
      </c>
      <c r="E21" s="9"/>
      <c r="F21" s="226">
        <v>3</v>
      </c>
      <c r="G21" s="145" t="s">
        <v>72</v>
      </c>
      <c r="H21" s="12"/>
      <c r="I21" s="9"/>
      <c r="J21" s="226"/>
      <c r="K21" s="145"/>
      <c r="L21" s="12"/>
      <c r="M21" s="9"/>
      <c r="N21" s="226"/>
      <c r="O21" s="145"/>
      <c r="P21" s="12"/>
      <c r="Q21" s="9"/>
      <c r="R21" s="226"/>
      <c r="S21" s="227" t="s">
        <v>71</v>
      </c>
      <c r="T21" s="93">
        <f t="shared" si="0"/>
        <v>6</v>
      </c>
      <c r="U21" s="65" t="str">
        <f t="shared" si="0"/>
        <v/>
      </c>
      <c r="V21" s="65">
        <f t="shared" si="0"/>
        <v>3</v>
      </c>
      <c r="W21" s="293" t="s">
        <v>29</v>
      </c>
      <c r="X21" s="306" t="s">
        <v>338</v>
      </c>
      <c r="Y21" s="297" t="s">
        <v>347</v>
      </c>
    </row>
    <row r="22" spans="1:25" s="15" customFormat="1" ht="15.75" customHeight="1" thickBot="1" x14ac:dyDescent="0.35">
      <c r="A22" s="31"/>
      <c r="B22" s="112"/>
      <c r="C22" s="113" t="s">
        <v>61</v>
      </c>
      <c r="D22" s="34">
        <f>SUM(D12:D21)</f>
        <v>22</v>
      </c>
      <c r="E22" s="34">
        <f>SUM(E12:E21)</f>
        <v>0</v>
      </c>
      <c r="F22" s="34">
        <f>SUM(F12:F21)</f>
        <v>10</v>
      </c>
      <c r="G22" s="37" t="s">
        <v>29</v>
      </c>
      <c r="H22" s="225">
        <f>SUM(H12:H21)</f>
        <v>5</v>
      </c>
      <c r="I22" s="34">
        <f>SUM(I12:I21)</f>
        <v>15</v>
      </c>
      <c r="J22" s="34">
        <f>SUM(J12:J21)</f>
        <v>5</v>
      </c>
      <c r="K22" s="37" t="s">
        <v>29</v>
      </c>
      <c r="L22" s="33">
        <f>SUM(L12:L21)</f>
        <v>6</v>
      </c>
      <c r="M22" s="34">
        <f>SUM(M12:M21)</f>
        <v>14</v>
      </c>
      <c r="N22" s="34">
        <f>SUM(N12:N21)</f>
        <v>5</v>
      </c>
      <c r="O22" s="37" t="s">
        <v>29</v>
      </c>
      <c r="P22" s="225">
        <f>SUM(P12:P21)</f>
        <v>12</v>
      </c>
      <c r="Q22" s="34">
        <f>SUM(Q12:Q21)</f>
        <v>10</v>
      </c>
      <c r="R22" s="34">
        <f>SUM(R12:R21)</f>
        <v>3</v>
      </c>
      <c r="S22" s="162" t="s">
        <v>29</v>
      </c>
      <c r="T22" s="225">
        <f>SUM(T12:T21)</f>
        <v>45</v>
      </c>
      <c r="U22" s="34">
        <f>SUM(U12:U21)</f>
        <v>39</v>
      </c>
      <c r="V22" s="34">
        <f>SUM(V12:V21)</f>
        <v>23</v>
      </c>
      <c r="W22" s="162" t="s">
        <v>29</v>
      </c>
    </row>
    <row r="23" spans="1:25" s="15" customFormat="1" ht="15.75" customHeight="1" thickBot="1" x14ac:dyDescent="0.35">
      <c r="A23" s="67"/>
      <c r="B23" s="68"/>
      <c r="C23" s="53" t="s">
        <v>22</v>
      </c>
      <c r="D23" s="72">
        <f>D10+D22</f>
        <v>74</v>
      </c>
      <c r="E23" s="52">
        <f>E10+E22</f>
        <v>42</v>
      </c>
      <c r="F23" s="52">
        <f>F10+F22</f>
        <v>32</v>
      </c>
      <c r="G23" s="74" t="s">
        <v>29</v>
      </c>
      <c r="H23" s="72">
        <f>H10+H22</f>
        <v>69</v>
      </c>
      <c r="I23" s="52">
        <f>I10+I22</f>
        <v>41</v>
      </c>
      <c r="J23" s="52">
        <f>J10+J22</f>
        <v>28</v>
      </c>
      <c r="K23" s="74" t="s">
        <v>29</v>
      </c>
      <c r="L23" s="72">
        <f>L10+L22</f>
        <v>67</v>
      </c>
      <c r="M23" s="52">
        <f>M10+M22</f>
        <v>38</v>
      </c>
      <c r="N23" s="52">
        <f>N10+N22</f>
        <v>26</v>
      </c>
      <c r="O23" s="74" t="s">
        <v>29</v>
      </c>
      <c r="P23" s="72">
        <f>P10+P22</f>
        <v>72</v>
      </c>
      <c r="Q23" s="52">
        <f>Q10+Q22</f>
        <v>50</v>
      </c>
      <c r="R23" s="52">
        <f>R10+R22</f>
        <v>28</v>
      </c>
      <c r="S23" s="74" t="s">
        <v>29</v>
      </c>
      <c r="T23" s="221">
        <f>IF(D23+H23+L23+P23=0,"",D23+H23+L23+P23)</f>
        <v>282</v>
      </c>
      <c r="U23" s="221">
        <f>IF(E23+I23+M23+Q23=0,"",E23+I23+M23+Q23)</f>
        <v>171</v>
      </c>
      <c r="V23" s="309">
        <f>V10+V22</f>
        <v>120</v>
      </c>
      <c r="W23" s="75" t="s">
        <v>29</v>
      </c>
    </row>
    <row r="24" spans="1:25" s="15" customFormat="1" ht="9.9499999999999993" customHeight="1" thickBot="1" x14ac:dyDescent="0.35">
      <c r="A24" s="407"/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92"/>
      <c r="U24" s="63"/>
      <c r="V24" s="63"/>
      <c r="W24" s="108"/>
    </row>
    <row r="25" spans="1:25" ht="15.75" customHeight="1" x14ac:dyDescent="0.3">
      <c r="A25" s="39" t="s">
        <v>242</v>
      </c>
      <c r="B25" s="40"/>
      <c r="C25" s="41" t="s">
        <v>5</v>
      </c>
      <c r="D25" s="409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182"/>
      <c r="U25" s="181"/>
      <c r="V25" s="181"/>
      <c r="W25" s="183"/>
    </row>
    <row r="26" spans="1:25" ht="15.75" customHeight="1" thickBot="1" x14ac:dyDescent="0.3">
      <c r="A26" s="301" t="s">
        <v>379</v>
      </c>
      <c r="B26" s="166" t="s">
        <v>0</v>
      </c>
      <c r="C26" s="302" t="s">
        <v>380</v>
      </c>
      <c r="D26" s="12"/>
      <c r="E26" s="9"/>
      <c r="F26" s="164" t="s">
        <v>29</v>
      </c>
      <c r="G26" s="165" t="s">
        <v>29</v>
      </c>
      <c r="H26" s="12"/>
      <c r="I26" s="9"/>
      <c r="J26" s="164" t="s">
        <v>29</v>
      </c>
      <c r="K26" s="165" t="s">
        <v>29</v>
      </c>
      <c r="L26" s="12"/>
      <c r="M26" s="9"/>
      <c r="N26" s="164" t="s">
        <v>29</v>
      </c>
      <c r="O26" s="165" t="s">
        <v>29</v>
      </c>
      <c r="P26" s="12"/>
      <c r="Q26" s="9"/>
      <c r="R26" s="164" t="s">
        <v>29</v>
      </c>
      <c r="S26" s="165" t="s">
        <v>29</v>
      </c>
      <c r="T26" s="94" t="str">
        <f t="shared" ref="T26:U28" si="1">IF(D26+H26+L26+P26=0,"",D26+H26+L26+P26)</f>
        <v/>
      </c>
      <c r="U26" s="65" t="str">
        <f t="shared" si="1"/>
        <v/>
      </c>
      <c r="V26" s="166" t="s">
        <v>29</v>
      </c>
      <c r="W26" s="80" t="s">
        <v>29</v>
      </c>
    </row>
    <row r="27" spans="1:25" ht="15.75" customHeight="1" thickBot="1" x14ac:dyDescent="0.3">
      <c r="A27" s="43"/>
      <c r="B27" s="44"/>
      <c r="C27" s="139" t="s">
        <v>20</v>
      </c>
      <c r="D27" s="167">
        <f>SUM(D26:D26)</f>
        <v>0</v>
      </c>
      <c r="E27" s="168">
        <f>SUM(E26:E26)</f>
        <v>0</v>
      </c>
      <c r="F27" s="125" t="s">
        <v>29</v>
      </c>
      <c r="G27" s="169" t="s">
        <v>29</v>
      </c>
      <c r="H27" s="170">
        <f>SUM(H26:H26)</f>
        <v>0</v>
      </c>
      <c r="I27" s="168">
        <f>SUM(I26:I26)</f>
        <v>0</v>
      </c>
      <c r="J27" s="125" t="s">
        <v>29</v>
      </c>
      <c r="K27" s="169" t="s">
        <v>29</v>
      </c>
      <c r="L27" s="167">
        <f>SUM(L26:L26)</f>
        <v>0</v>
      </c>
      <c r="M27" s="168">
        <f>SUM(M26:M26)</f>
        <v>0</v>
      </c>
      <c r="N27" s="125" t="s">
        <v>29</v>
      </c>
      <c r="O27" s="169" t="s">
        <v>29</v>
      </c>
      <c r="P27" s="170">
        <f>SUM(P26:P26)</f>
        <v>0</v>
      </c>
      <c r="Q27" s="168">
        <f>SUM(Q26:Q26)</f>
        <v>0</v>
      </c>
      <c r="R27" s="125" t="s">
        <v>29</v>
      </c>
      <c r="S27" s="169" t="s">
        <v>29</v>
      </c>
      <c r="T27" s="78" t="str">
        <f t="shared" si="1"/>
        <v/>
      </c>
      <c r="U27" s="66" t="str">
        <f t="shared" si="1"/>
        <v/>
      </c>
      <c r="V27" s="125" t="s">
        <v>29</v>
      </c>
      <c r="W27" s="82" t="s">
        <v>29</v>
      </c>
    </row>
    <row r="28" spans="1:25" ht="15.75" customHeight="1" thickBot="1" x14ac:dyDescent="0.35">
      <c r="A28" s="23"/>
      <c r="B28" s="42"/>
      <c r="C28" s="59" t="s">
        <v>16</v>
      </c>
      <c r="D28" s="171">
        <f>D23+D27</f>
        <v>74</v>
      </c>
      <c r="E28" s="172">
        <f>E23+E27</f>
        <v>42</v>
      </c>
      <c r="F28" s="126" t="s">
        <v>29</v>
      </c>
      <c r="G28" s="173" t="s">
        <v>29</v>
      </c>
      <c r="H28" s="174">
        <f>H23+H27</f>
        <v>69</v>
      </c>
      <c r="I28" s="172">
        <f>I23+I27</f>
        <v>41</v>
      </c>
      <c r="J28" s="126" t="s">
        <v>29</v>
      </c>
      <c r="K28" s="173" t="s">
        <v>29</v>
      </c>
      <c r="L28" s="171">
        <f>L23+L27</f>
        <v>67</v>
      </c>
      <c r="M28" s="172">
        <f>M23+M27</f>
        <v>38</v>
      </c>
      <c r="N28" s="126" t="s">
        <v>29</v>
      </c>
      <c r="O28" s="173" t="s">
        <v>29</v>
      </c>
      <c r="P28" s="174">
        <f>P23+P27</f>
        <v>72</v>
      </c>
      <c r="Q28" s="172">
        <f>Q23+Q27</f>
        <v>50</v>
      </c>
      <c r="R28" s="126" t="s">
        <v>29</v>
      </c>
      <c r="S28" s="173" t="s">
        <v>29</v>
      </c>
      <c r="T28" s="198">
        <f t="shared" si="1"/>
        <v>282</v>
      </c>
      <c r="U28" s="199">
        <f t="shared" si="1"/>
        <v>171</v>
      </c>
      <c r="V28" s="126" t="s">
        <v>29</v>
      </c>
      <c r="W28" s="81" t="s">
        <v>29</v>
      </c>
    </row>
    <row r="29" spans="1:25" ht="15.75" customHeight="1" thickTop="1" x14ac:dyDescent="0.3">
      <c r="A29" s="50" t="s">
        <v>243</v>
      </c>
      <c r="B29" s="51"/>
      <c r="C29" s="58" t="s">
        <v>6</v>
      </c>
      <c r="D29" s="409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105"/>
      <c r="U29" s="106"/>
      <c r="V29" s="106"/>
      <c r="W29" s="107"/>
    </row>
    <row r="30" spans="1:25" s="4" customFormat="1" ht="15.75" customHeight="1" thickBot="1" x14ac:dyDescent="0.3">
      <c r="A30" s="143"/>
      <c r="B30" s="166" t="s">
        <v>35</v>
      </c>
      <c r="C30" s="20"/>
      <c r="D30" s="9"/>
      <c r="E30" s="9"/>
      <c r="F30" s="9"/>
      <c r="G30" s="60"/>
      <c r="H30" s="9"/>
      <c r="I30" s="9"/>
      <c r="J30" s="9"/>
      <c r="K30" s="60"/>
      <c r="L30" s="9"/>
      <c r="M30" s="9"/>
      <c r="N30" s="9"/>
      <c r="O30" s="60"/>
      <c r="P30" s="9"/>
      <c r="Q30" s="9"/>
      <c r="R30" s="9"/>
      <c r="S30" s="60"/>
      <c r="T30" s="93"/>
      <c r="U30" s="28"/>
      <c r="V30" s="28"/>
      <c r="W30" s="29"/>
    </row>
    <row r="31" spans="1:25" s="4" customFormat="1" ht="9.9499999999999993" customHeight="1" thickTop="1" thickBot="1" x14ac:dyDescent="0.25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96"/>
      <c r="U31" s="97"/>
      <c r="V31" s="97"/>
      <c r="W31" s="98"/>
    </row>
    <row r="32" spans="1:25" s="4" customFormat="1" ht="15.75" customHeight="1" thickTop="1" x14ac:dyDescent="0.3">
      <c r="A32" s="19"/>
      <c r="B32" s="179" t="s">
        <v>0</v>
      </c>
      <c r="C32" s="161" t="s">
        <v>21</v>
      </c>
      <c r="D32" s="18"/>
      <c r="E32" s="18"/>
      <c r="F32" s="17"/>
      <c r="G32" s="62"/>
      <c r="H32" s="17"/>
      <c r="I32" s="18"/>
      <c r="J32" s="17"/>
      <c r="K32" s="17"/>
      <c r="L32" s="17"/>
      <c r="M32" s="18"/>
      <c r="N32" s="17"/>
      <c r="O32" s="17"/>
      <c r="P32" s="17"/>
      <c r="Q32" s="18"/>
      <c r="R32" s="17"/>
      <c r="S32" s="17"/>
      <c r="T32" s="175" t="str">
        <f>IF(D32+H32+L32+P32=0,"",D32+H32+L32+P32)</f>
        <v/>
      </c>
      <c r="U32" s="176" t="str">
        <f>IF(E32+I32+M32+Q32=0,"",E32+I32+M32+Q32)</f>
        <v/>
      </c>
      <c r="V32" s="176" t="str">
        <f>IF(F32+J32+N32+R32=0,"",F32+J32+N32+R32)</f>
        <v/>
      </c>
      <c r="W32" s="177" t="s">
        <v>29</v>
      </c>
    </row>
    <row r="33" spans="1:23" s="4" customFormat="1" ht="9.9499999999999993" customHeight="1" x14ac:dyDescent="0.2">
      <c r="A33" s="405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89"/>
      <c r="U33" s="88"/>
      <c r="V33" s="88"/>
      <c r="W33" s="101"/>
    </row>
    <row r="34" spans="1:23" s="4" customFormat="1" ht="15.75" customHeight="1" x14ac:dyDescent="0.2">
      <c r="A34" s="359" t="s">
        <v>36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89"/>
      <c r="U34" s="88"/>
      <c r="V34" s="88"/>
      <c r="W34" s="101"/>
    </row>
    <row r="35" spans="1:23" s="4" customFormat="1" ht="15.75" customHeight="1" x14ac:dyDescent="0.25">
      <c r="A35" s="22"/>
      <c r="B35" s="166"/>
      <c r="C35" s="21" t="s">
        <v>26</v>
      </c>
      <c r="D35" s="86"/>
      <c r="E35" s="87"/>
      <c r="F35" s="28"/>
      <c r="G35" s="61">
        <f>COUNTIF(G$12:G$32,"A")</f>
        <v>0</v>
      </c>
      <c r="H35" s="86"/>
      <c r="I35" s="87"/>
      <c r="J35" s="28"/>
      <c r="K35" s="61">
        <f>COUNTIF(K$12:K$32,"A")</f>
        <v>0</v>
      </c>
      <c r="L35" s="86"/>
      <c r="M35" s="87"/>
      <c r="N35" s="28"/>
      <c r="O35" s="61">
        <f>COUNTIF(O$12:O$32,"A")</f>
        <v>0</v>
      </c>
      <c r="P35" s="86"/>
      <c r="Q35" s="87"/>
      <c r="R35" s="28"/>
      <c r="S35" s="61">
        <f>COUNTIF(S$12:S$32,"A")</f>
        <v>0</v>
      </c>
      <c r="T35" s="194"/>
      <c r="U35" s="195"/>
      <c r="V35" s="196"/>
      <c r="W35" s="178">
        <f>SUM($G35,$K35,$O35,$S35)</f>
        <v>0</v>
      </c>
    </row>
    <row r="36" spans="1:23" s="4" customFormat="1" ht="15.75" customHeight="1" x14ac:dyDescent="0.25">
      <c r="A36" s="22"/>
      <c r="B36" s="166"/>
      <c r="C36" s="21" t="s">
        <v>27</v>
      </c>
      <c r="D36" s="86"/>
      <c r="E36" s="87"/>
      <c r="F36" s="28"/>
      <c r="G36" s="61">
        <f>COUNTIF(G$12:G$32,"B")</f>
        <v>4</v>
      </c>
      <c r="H36" s="86"/>
      <c r="I36" s="87"/>
      <c r="J36" s="28"/>
      <c r="K36" s="61">
        <f>COUNTIF(K$12:K$32,"B")</f>
        <v>2</v>
      </c>
      <c r="L36" s="86"/>
      <c r="M36" s="87"/>
      <c r="N36" s="28"/>
      <c r="O36" s="61">
        <f>COUNTIF(O$12:O$32,"B")</f>
        <v>0</v>
      </c>
      <c r="P36" s="86"/>
      <c r="Q36" s="87"/>
      <c r="R36" s="28"/>
      <c r="S36" s="61">
        <f>COUNTIF(S$12:S$32,"B")</f>
        <v>0</v>
      </c>
      <c r="T36" s="194"/>
      <c r="U36" s="195"/>
      <c r="V36" s="196"/>
      <c r="W36" s="178">
        <f t="shared" ref="W36:W46" si="2">SUM($G36,$K36,$O36,$S36)</f>
        <v>6</v>
      </c>
    </row>
    <row r="37" spans="1:23" s="4" customFormat="1" ht="15.75" customHeight="1" x14ac:dyDescent="0.25">
      <c r="A37" s="22"/>
      <c r="B37" s="166"/>
      <c r="C37" s="224" t="s">
        <v>55</v>
      </c>
      <c r="D37" s="86"/>
      <c r="E37" s="87"/>
      <c r="F37" s="28"/>
      <c r="G37" s="61">
        <f>COUNTIF(G$12:G$32,"ÉÉ")</f>
        <v>0</v>
      </c>
      <c r="H37" s="86"/>
      <c r="I37" s="87"/>
      <c r="J37" s="28"/>
      <c r="K37" s="61">
        <f>COUNTIF(K$12:K$32,"ÉÉ")</f>
        <v>0</v>
      </c>
      <c r="L37" s="86"/>
      <c r="M37" s="87"/>
      <c r="N37" s="28"/>
      <c r="O37" s="61">
        <f>COUNTIF(O$12:O$32,"ÉÉ")</f>
        <v>0</v>
      </c>
      <c r="P37" s="86"/>
      <c r="Q37" s="87"/>
      <c r="R37" s="28"/>
      <c r="S37" s="61">
        <f>COUNTIF(S$12:S$32,"ÉÉ")</f>
        <v>0</v>
      </c>
      <c r="T37" s="194"/>
      <c r="U37" s="195"/>
      <c r="V37" s="196"/>
      <c r="W37" s="178">
        <f t="shared" si="2"/>
        <v>0</v>
      </c>
    </row>
    <row r="38" spans="1:23" s="4" customFormat="1" ht="15.75" customHeight="1" x14ac:dyDescent="0.25">
      <c r="A38" s="22"/>
      <c r="B38" s="166"/>
      <c r="C38" s="224" t="s">
        <v>56</v>
      </c>
      <c r="D38" s="86"/>
      <c r="E38" s="87"/>
      <c r="F38" s="28"/>
      <c r="G38" s="61">
        <f>COUNTIF(G$12:G$32,"ÉÉ(Z)")</f>
        <v>0</v>
      </c>
      <c r="H38" s="86"/>
      <c r="I38" s="87"/>
      <c r="J38" s="28"/>
      <c r="K38" s="61">
        <f>COUNTIF(K$12:K$32,"ÉÉ(Z)")</f>
        <v>0</v>
      </c>
      <c r="L38" s="86"/>
      <c r="M38" s="87"/>
      <c r="N38" s="28"/>
      <c r="O38" s="61">
        <f>COUNTIF(O$12:O$32,"ÉÉ(Z)")</f>
        <v>0</v>
      </c>
      <c r="P38" s="86"/>
      <c r="Q38" s="87"/>
      <c r="R38" s="28"/>
      <c r="S38" s="61">
        <f>COUNTIF(S$12:S$32,"ÉÉ(Z)")</f>
        <v>0</v>
      </c>
      <c r="T38" s="194"/>
      <c r="U38" s="195"/>
      <c r="V38" s="196"/>
      <c r="W38" s="178">
        <f t="shared" si="2"/>
        <v>0</v>
      </c>
    </row>
    <row r="39" spans="1:23" s="4" customFormat="1" ht="15.75" customHeight="1" x14ac:dyDescent="0.25">
      <c r="A39" s="22"/>
      <c r="B39" s="166"/>
      <c r="C39" s="224" t="s">
        <v>57</v>
      </c>
      <c r="D39" s="86"/>
      <c r="E39" s="87"/>
      <c r="F39" s="28"/>
      <c r="G39" s="61">
        <f>COUNTIF(G$12:G$32,"GYJ")</f>
        <v>0</v>
      </c>
      <c r="H39" s="86"/>
      <c r="I39" s="87"/>
      <c r="J39" s="28"/>
      <c r="K39" s="61">
        <f>COUNTIF(K$12:K$32,"GYJ")</f>
        <v>0</v>
      </c>
      <c r="L39" s="86"/>
      <c r="M39" s="87"/>
      <c r="N39" s="28"/>
      <c r="O39" s="61">
        <f>COUNTIF(O$12:O$32,"GYJ")</f>
        <v>0</v>
      </c>
      <c r="P39" s="86"/>
      <c r="Q39" s="87"/>
      <c r="R39" s="28"/>
      <c r="S39" s="61">
        <f>COUNTIF(S$12:S$32,"GYJ")</f>
        <v>0</v>
      </c>
      <c r="T39" s="194"/>
      <c r="U39" s="195"/>
      <c r="V39" s="196"/>
      <c r="W39" s="178">
        <f t="shared" si="2"/>
        <v>0</v>
      </c>
    </row>
    <row r="40" spans="1:23" s="4" customFormat="1" ht="15.75" customHeight="1" x14ac:dyDescent="0.25">
      <c r="A40" s="22"/>
      <c r="B40" s="166"/>
      <c r="C40" s="224" t="s">
        <v>58</v>
      </c>
      <c r="D40" s="86"/>
      <c r="E40" s="87"/>
      <c r="F40" s="28"/>
      <c r="G40" s="61">
        <f>COUNTIF(G$12:G$32,"GYJ(Z)")</f>
        <v>0</v>
      </c>
      <c r="H40" s="86"/>
      <c r="I40" s="87"/>
      <c r="J40" s="28"/>
      <c r="K40" s="61">
        <f>COUNTIF(K$12:K$32,"GYJ(Z)")</f>
        <v>0</v>
      </c>
      <c r="L40" s="86"/>
      <c r="M40" s="87"/>
      <c r="N40" s="28"/>
      <c r="O40" s="61">
        <f>COUNTIF(O$12:O$32,"GYJ(Z)")</f>
        <v>0</v>
      </c>
      <c r="P40" s="86"/>
      <c r="Q40" s="87"/>
      <c r="R40" s="28"/>
      <c r="S40" s="61">
        <f>COUNTIF(S$12:S$32,"GYJ(Z)")</f>
        <v>0</v>
      </c>
      <c r="T40" s="194"/>
      <c r="U40" s="195"/>
      <c r="V40" s="196"/>
      <c r="W40" s="178">
        <f t="shared" si="2"/>
        <v>0</v>
      </c>
    </row>
    <row r="41" spans="1:23" s="4" customFormat="1" ht="15.75" customHeight="1" x14ac:dyDescent="0.25">
      <c r="A41" s="22"/>
      <c r="B41" s="166"/>
      <c r="C41" s="21" t="s">
        <v>47</v>
      </c>
      <c r="D41" s="86"/>
      <c r="E41" s="87"/>
      <c r="F41" s="28"/>
      <c r="G41" s="61">
        <f>COUNTIF(G$12:G$32,"K")</f>
        <v>0</v>
      </c>
      <c r="H41" s="86"/>
      <c r="I41" s="87"/>
      <c r="J41" s="28"/>
      <c r="K41" s="61">
        <f>COUNTIF(K$12:K$32,"K")</f>
        <v>0</v>
      </c>
      <c r="L41" s="86"/>
      <c r="M41" s="87"/>
      <c r="N41" s="28"/>
      <c r="O41" s="61">
        <f>COUNTIF(O$12:O$32,"K")</f>
        <v>2</v>
      </c>
      <c r="P41" s="86"/>
      <c r="Q41" s="87"/>
      <c r="R41" s="28"/>
      <c r="S41" s="61">
        <f>COUNTIF(S$12:S$32,"K")</f>
        <v>1</v>
      </c>
      <c r="T41" s="194"/>
      <c r="U41" s="195"/>
      <c r="V41" s="196"/>
      <c r="W41" s="178">
        <f>SUM($G41,$K41,$O41,$S41)</f>
        <v>3</v>
      </c>
    </row>
    <row r="42" spans="1:23" s="4" customFormat="1" ht="15.75" customHeight="1" x14ac:dyDescent="0.25">
      <c r="A42" s="22"/>
      <c r="B42" s="166"/>
      <c r="C42" s="21" t="s">
        <v>48</v>
      </c>
      <c r="D42" s="86"/>
      <c r="E42" s="87"/>
      <c r="F42" s="28"/>
      <c r="G42" s="61">
        <f>COUNTIF(G$12:G$32,"K(Z)")</f>
        <v>0</v>
      </c>
      <c r="H42" s="86"/>
      <c r="I42" s="87"/>
      <c r="J42" s="28"/>
      <c r="K42" s="61">
        <f>COUNTIF(K$12:K$32,"K(Z)")</f>
        <v>0</v>
      </c>
      <c r="L42" s="86"/>
      <c r="M42" s="87"/>
      <c r="N42" s="28"/>
      <c r="O42" s="61">
        <f>COUNTIF(O$12:O$32,"K(Z)")</f>
        <v>0</v>
      </c>
      <c r="P42" s="86"/>
      <c r="Q42" s="87"/>
      <c r="R42" s="28"/>
      <c r="S42" s="61">
        <f>COUNTIF(S$12:S$32,"K(Z)")</f>
        <v>1</v>
      </c>
      <c r="T42" s="194"/>
      <c r="U42" s="195"/>
      <c r="V42" s="196"/>
      <c r="W42" s="178">
        <f t="shared" si="2"/>
        <v>1</v>
      </c>
    </row>
    <row r="43" spans="1:23" s="4" customFormat="1" ht="15.75" customHeight="1" x14ac:dyDescent="0.25">
      <c r="A43" s="22"/>
      <c r="B43" s="166"/>
      <c r="C43" s="21" t="s">
        <v>28</v>
      </c>
      <c r="D43" s="86"/>
      <c r="E43" s="87"/>
      <c r="F43" s="28"/>
      <c r="G43" s="61">
        <f>COUNTIF(G$12:G$32,"AV")</f>
        <v>0</v>
      </c>
      <c r="H43" s="86"/>
      <c r="I43" s="87"/>
      <c r="J43" s="28"/>
      <c r="K43" s="61">
        <f>COUNTIF(K$12:K$32,"AV")</f>
        <v>0</v>
      </c>
      <c r="L43" s="86"/>
      <c r="M43" s="87"/>
      <c r="N43" s="28"/>
      <c r="O43" s="61">
        <f>COUNTIF(O$12:O$32,"AV")</f>
        <v>0</v>
      </c>
      <c r="P43" s="86"/>
      <c r="Q43" s="87"/>
      <c r="R43" s="28"/>
      <c r="S43" s="61">
        <f>COUNTIF(S$12:S$32,"AV")</f>
        <v>0</v>
      </c>
      <c r="T43" s="194"/>
      <c r="U43" s="195"/>
      <c r="V43" s="196"/>
      <c r="W43" s="178">
        <f t="shared" si="2"/>
        <v>0</v>
      </c>
    </row>
    <row r="44" spans="1:23" s="4" customFormat="1" ht="15.75" customHeight="1" x14ac:dyDescent="0.25">
      <c r="A44" s="22"/>
      <c r="B44" s="166"/>
      <c r="C44" s="21" t="s">
        <v>59</v>
      </c>
      <c r="D44" s="86"/>
      <c r="E44" s="87"/>
      <c r="F44" s="28"/>
      <c r="G44" s="61">
        <f>COUNTIF(G$12:G$32,"KV")</f>
        <v>0</v>
      </c>
      <c r="H44" s="86"/>
      <c r="I44" s="87"/>
      <c r="J44" s="28"/>
      <c r="K44" s="61">
        <f>COUNTIF(K$12:K$32,"KV")</f>
        <v>0</v>
      </c>
      <c r="L44" s="86"/>
      <c r="M44" s="87"/>
      <c r="N44" s="28"/>
      <c r="O44" s="61">
        <f>COUNTIF(O$12:O$32,"KV")</f>
        <v>0</v>
      </c>
      <c r="P44" s="86"/>
      <c r="Q44" s="87"/>
      <c r="R44" s="28"/>
      <c r="S44" s="61">
        <f>COUNTIF(S$12:S$32,"KV")</f>
        <v>0</v>
      </c>
      <c r="T44" s="194"/>
      <c r="U44" s="195"/>
      <c r="V44" s="196"/>
      <c r="W44" s="178">
        <f t="shared" si="2"/>
        <v>0</v>
      </c>
    </row>
    <row r="45" spans="1:23" s="4" customFormat="1" ht="15.75" customHeight="1" x14ac:dyDescent="0.25">
      <c r="A45" s="22"/>
      <c r="B45" s="166"/>
      <c r="C45" s="85" t="s">
        <v>49</v>
      </c>
      <c r="D45" s="86"/>
      <c r="E45" s="87"/>
      <c r="F45" s="28"/>
      <c r="G45" s="61">
        <f>COUNTIF(G$12:G$32,"S")</f>
        <v>0</v>
      </c>
      <c r="H45" s="86"/>
      <c r="I45" s="87"/>
      <c r="J45" s="28"/>
      <c r="K45" s="61">
        <f>COUNTIF(K$12:K$32,"S")</f>
        <v>0</v>
      </c>
      <c r="L45" s="86"/>
      <c r="M45" s="87"/>
      <c r="N45" s="28"/>
      <c r="O45" s="61">
        <f>COUNTIF(O$12:O$32,"S")</f>
        <v>0</v>
      </c>
      <c r="P45" s="86"/>
      <c r="Q45" s="87"/>
      <c r="R45" s="28"/>
      <c r="S45" s="61">
        <f>COUNTIF(S$12:S$32,"S")</f>
        <v>0</v>
      </c>
      <c r="T45" s="194"/>
      <c r="U45" s="195"/>
      <c r="V45" s="196"/>
      <c r="W45" s="178">
        <f t="shared" si="2"/>
        <v>0</v>
      </c>
    </row>
    <row r="46" spans="1:23" s="4" customFormat="1" ht="15.75" customHeight="1" x14ac:dyDescent="0.25">
      <c r="A46" s="22"/>
      <c r="B46" s="166"/>
      <c r="C46" s="85" t="s">
        <v>46</v>
      </c>
      <c r="D46" s="197"/>
      <c r="E46" s="195"/>
      <c r="F46" s="196"/>
      <c r="G46" s="61">
        <f>COUNTIF(G$12:G$32,"Z")</f>
        <v>0</v>
      </c>
      <c r="H46" s="197"/>
      <c r="I46" s="195"/>
      <c r="J46" s="196"/>
      <c r="K46" s="61">
        <f>COUNTIF(K$12:K$32,"Z")</f>
        <v>0</v>
      </c>
      <c r="L46" s="197"/>
      <c r="M46" s="195"/>
      <c r="N46" s="196"/>
      <c r="O46" s="61">
        <f>COUNTIF(O$12:O$32,"Z")</f>
        <v>0</v>
      </c>
      <c r="P46" s="197"/>
      <c r="Q46" s="195"/>
      <c r="R46" s="196"/>
      <c r="S46" s="61">
        <f>COUNTIF(S$12:S$32,"Z")</f>
        <v>2</v>
      </c>
      <c r="T46" s="194"/>
      <c r="U46" s="195"/>
      <c r="V46" s="196"/>
      <c r="W46" s="178">
        <f t="shared" si="2"/>
        <v>2</v>
      </c>
    </row>
    <row r="47" spans="1:23" s="4" customFormat="1" ht="15.75" customHeight="1" x14ac:dyDescent="0.25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337" t="s">
        <v>18</v>
      </c>
      <c r="U47" s="338"/>
      <c r="V47" s="339"/>
      <c r="W47" s="178">
        <f>SUM(W35:W46)</f>
        <v>12</v>
      </c>
    </row>
    <row r="48" spans="1:23" s="4" customFormat="1" ht="15.75" customHeight="1" x14ac:dyDescent="0.25">
      <c r="A48" s="357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200"/>
      <c r="U48" s="201"/>
      <c r="V48" s="201"/>
      <c r="W48" s="202"/>
    </row>
    <row r="49" spans="1:23" s="4" customFormat="1" ht="15.75" customHeight="1" x14ac:dyDescent="0.25">
      <c r="A49" s="357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200"/>
      <c r="U49" s="201"/>
      <c r="V49" s="201"/>
      <c r="W49" s="203"/>
    </row>
    <row r="50" spans="1:23" s="4" customFormat="1" ht="15.75" customHeight="1" thickBot="1" x14ac:dyDescent="0.3">
      <c r="A50" s="340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204"/>
      <c r="U50" s="205"/>
      <c r="V50" s="205"/>
      <c r="W50" s="206"/>
    </row>
    <row r="51" spans="1:23" s="4" customFormat="1" ht="15.75" customHeight="1" thickTop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6"/>
      <c r="C113" s="6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s="4" customFormat="1" ht="15.75" customHeight="1" x14ac:dyDescent="0.25">
      <c r="A122" s="3"/>
      <c r="B122" s="5"/>
      <c r="C122" s="5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ht="15.75" customHeight="1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  <row r="219" spans="1:3" x14ac:dyDescent="0.25">
      <c r="A219" s="7"/>
      <c r="B219" s="2"/>
      <c r="C219" s="2"/>
    </row>
  </sheetData>
  <sheetProtection selectLockedCells="1"/>
  <protectedRanges>
    <protectedRange sqref="C34" name="Tartomány4_1"/>
    <protectedRange sqref="C46" name="Tartomány4_1_1"/>
    <protectedRange sqref="C12:C20" name="Tartomány1_2_1_2"/>
    <protectedRange sqref="C21" name="Tartomány1_2_1_2_1"/>
  </protectedRanges>
  <mergeCells count="37">
    <mergeCell ref="A1:S1"/>
    <mergeCell ref="A2:S2"/>
    <mergeCell ref="A3:S3"/>
    <mergeCell ref="A4:S4"/>
    <mergeCell ref="A5:S5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D25:S25"/>
    <mergeCell ref="F8:F9"/>
    <mergeCell ref="G8:G9"/>
    <mergeCell ref="J8:J9"/>
    <mergeCell ref="K8:K9"/>
    <mergeCell ref="N8:N9"/>
    <mergeCell ref="X6:X9"/>
    <mergeCell ref="Y6:Y9"/>
    <mergeCell ref="A48:S48"/>
    <mergeCell ref="A49:S49"/>
    <mergeCell ref="A50:S50"/>
    <mergeCell ref="D29:S29"/>
    <mergeCell ref="A31:S31"/>
    <mergeCell ref="A33:S33"/>
    <mergeCell ref="A34:S34"/>
    <mergeCell ref="A47:S47"/>
    <mergeCell ref="T47:V47"/>
    <mergeCell ref="R8:R9"/>
    <mergeCell ref="S8:S9"/>
    <mergeCell ref="V8:V9"/>
    <mergeCell ref="W8:W9"/>
    <mergeCell ref="A24:S24"/>
  </mergeCells>
  <pageMargins left="0.23622047244094491" right="0.23622047244094491" top="0.74803149606299213" bottom="0.74803149606299213" header="0.31496062992125984" footer="0.31496062992125984"/>
  <pageSetup paperSize="8" scale="85" orientation="landscape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T22:V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Y219"/>
  <sheetViews>
    <sheetView view="pageBreakPreview" topLeftCell="G13" zoomScaleNormal="110" zoomScaleSheetLayoutView="100" workbookViewId="0">
      <selection activeCell="A12" sqref="A12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64" style="1" bestFit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63.83203125" style="1" bestFit="1" customWidth="1"/>
    <col min="25" max="25" width="31.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376" t="s">
        <v>17</v>
      </c>
      <c r="B1" s="376"/>
      <c r="C1" s="376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2"/>
      <c r="U1" s="2"/>
      <c r="V1" s="2"/>
      <c r="W1" s="2"/>
    </row>
    <row r="2" spans="1:25" ht="21.95" customHeight="1" x14ac:dyDescent="0.2">
      <c r="A2" s="385" t="s">
        <v>216</v>
      </c>
      <c r="B2" s="385"/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5"/>
      <c r="U2" s="5"/>
      <c r="V2" s="5"/>
      <c r="W2" s="5"/>
    </row>
    <row r="3" spans="1:25" ht="21.95" customHeight="1" x14ac:dyDescent="0.2">
      <c r="A3" s="397" t="s">
        <v>245</v>
      </c>
      <c r="B3" s="397"/>
      <c r="C3" s="397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149"/>
      <c r="U3" s="149"/>
      <c r="V3" s="149"/>
      <c r="W3" s="149"/>
    </row>
    <row r="4" spans="1:25" ht="15.75" customHeight="1" x14ac:dyDescent="0.2">
      <c r="A4" s="378" t="s">
        <v>385</v>
      </c>
      <c r="B4" s="378"/>
      <c r="C4" s="378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49"/>
      <c r="U4" s="149"/>
      <c r="V4" s="149"/>
      <c r="W4" s="149"/>
    </row>
    <row r="5" spans="1:25" ht="15.75" customHeight="1" thickBot="1" x14ac:dyDescent="0.25">
      <c r="A5" s="387" t="s">
        <v>373</v>
      </c>
      <c r="B5" s="387"/>
      <c r="C5" s="387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150"/>
      <c r="U5" s="150"/>
      <c r="V5" s="150"/>
      <c r="W5" s="150"/>
    </row>
    <row r="6" spans="1:25" ht="15.75" customHeight="1" thickTop="1" thickBot="1" x14ac:dyDescent="0.25">
      <c r="A6" s="342" t="s">
        <v>13</v>
      </c>
      <c r="B6" s="345" t="s">
        <v>14</v>
      </c>
      <c r="C6" s="382" t="s">
        <v>15</v>
      </c>
      <c r="D6" s="399" t="s">
        <v>8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367" t="s">
        <v>25</v>
      </c>
      <c r="U6" s="368"/>
      <c r="V6" s="368"/>
      <c r="W6" s="369"/>
      <c r="X6" s="335" t="s">
        <v>325</v>
      </c>
      <c r="Y6" s="336" t="s">
        <v>326</v>
      </c>
    </row>
    <row r="7" spans="1:25" ht="15.75" customHeight="1" x14ac:dyDescent="0.2">
      <c r="A7" s="343"/>
      <c r="B7" s="346"/>
      <c r="C7" s="383"/>
      <c r="D7" s="352" t="s">
        <v>1</v>
      </c>
      <c r="E7" s="353"/>
      <c r="F7" s="353"/>
      <c r="G7" s="354"/>
      <c r="H7" s="355" t="s">
        <v>2</v>
      </c>
      <c r="I7" s="353"/>
      <c r="J7" s="353"/>
      <c r="K7" s="356"/>
      <c r="L7" s="352" t="s">
        <v>3</v>
      </c>
      <c r="M7" s="353"/>
      <c r="N7" s="353"/>
      <c r="O7" s="354"/>
      <c r="P7" s="355" t="s">
        <v>4</v>
      </c>
      <c r="Q7" s="353"/>
      <c r="R7" s="353"/>
      <c r="S7" s="354"/>
      <c r="T7" s="370"/>
      <c r="U7" s="371"/>
      <c r="V7" s="371"/>
      <c r="W7" s="372"/>
      <c r="X7" s="335"/>
      <c r="Y7" s="336"/>
    </row>
    <row r="8" spans="1:25" ht="15.75" customHeight="1" x14ac:dyDescent="0.2">
      <c r="A8" s="343"/>
      <c r="B8" s="346"/>
      <c r="C8" s="383"/>
      <c r="D8" s="76" t="s">
        <v>9</v>
      </c>
      <c r="E8" s="76" t="s">
        <v>10</v>
      </c>
      <c r="F8" s="348" t="s">
        <v>7</v>
      </c>
      <c r="G8" s="350" t="s">
        <v>12</v>
      </c>
      <c r="H8" s="76" t="s">
        <v>9</v>
      </c>
      <c r="I8" s="76" t="s">
        <v>10</v>
      </c>
      <c r="J8" s="348" t="s">
        <v>7</v>
      </c>
      <c r="K8" s="350" t="s">
        <v>12</v>
      </c>
      <c r="L8" s="76" t="s">
        <v>9</v>
      </c>
      <c r="M8" s="76" t="s">
        <v>10</v>
      </c>
      <c r="N8" s="348" t="s">
        <v>7</v>
      </c>
      <c r="O8" s="350" t="s">
        <v>12</v>
      </c>
      <c r="P8" s="76" t="s">
        <v>9</v>
      </c>
      <c r="Q8" s="76" t="s">
        <v>10</v>
      </c>
      <c r="R8" s="348" t="s">
        <v>7</v>
      </c>
      <c r="S8" s="350" t="s">
        <v>12</v>
      </c>
      <c r="T8" s="90" t="s">
        <v>9</v>
      </c>
      <c r="U8" s="76" t="s">
        <v>10</v>
      </c>
      <c r="V8" s="348" t="s">
        <v>7</v>
      </c>
      <c r="W8" s="365" t="s">
        <v>12</v>
      </c>
      <c r="X8" s="335"/>
      <c r="Y8" s="336"/>
    </row>
    <row r="9" spans="1:25" ht="80.099999999999994" customHeight="1" thickBot="1" x14ac:dyDescent="0.25">
      <c r="A9" s="344"/>
      <c r="B9" s="347"/>
      <c r="C9" s="384"/>
      <c r="D9" s="24" t="s">
        <v>23</v>
      </c>
      <c r="E9" s="24" t="s">
        <v>23</v>
      </c>
      <c r="F9" s="349"/>
      <c r="G9" s="351"/>
      <c r="H9" s="24" t="s">
        <v>23</v>
      </c>
      <c r="I9" s="24" t="s">
        <v>23</v>
      </c>
      <c r="J9" s="349"/>
      <c r="K9" s="351"/>
      <c r="L9" s="24" t="s">
        <v>23</v>
      </c>
      <c r="M9" s="24" t="s">
        <v>23</v>
      </c>
      <c r="N9" s="349"/>
      <c r="O9" s="351"/>
      <c r="P9" s="24" t="s">
        <v>23</v>
      </c>
      <c r="Q9" s="24" t="s">
        <v>23</v>
      </c>
      <c r="R9" s="349"/>
      <c r="S9" s="351"/>
      <c r="T9" s="91" t="s">
        <v>23</v>
      </c>
      <c r="U9" s="24" t="s">
        <v>23</v>
      </c>
      <c r="V9" s="349"/>
      <c r="W9" s="366"/>
      <c r="X9" s="335"/>
      <c r="Y9" s="336"/>
    </row>
    <row r="10" spans="1:25" s="15" customFormat="1" ht="15.75" customHeight="1" thickBot="1" x14ac:dyDescent="0.35">
      <c r="A10" s="69"/>
      <c r="B10" s="70"/>
      <c r="C10" s="71" t="s">
        <v>19</v>
      </c>
      <c r="D10" s="72">
        <f>szakon_kozos!D78</f>
        <v>52</v>
      </c>
      <c r="E10" s="72">
        <f>szakon_kozos!E78</f>
        <v>42</v>
      </c>
      <c r="F10" s="72">
        <f>szakon_kozos!F78</f>
        <v>22</v>
      </c>
      <c r="G10" s="73" t="s">
        <v>29</v>
      </c>
      <c r="H10" s="72">
        <f>szakon_kozos!H78</f>
        <v>64</v>
      </c>
      <c r="I10" s="72">
        <f>szakon_kozos!I78</f>
        <v>26</v>
      </c>
      <c r="J10" s="72">
        <f>szakon_kozos!J78</f>
        <v>23</v>
      </c>
      <c r="K10" s="73" t="s">
        <v>29</v>
      </c>
      <c r="L10" s="72">
        <f>szakon_kozos!L78</f>
        <v>61</v>
      </c>
      <c r="M10" s="72">
        <f>szakon_kozos!M78</f>
        <v>24</v>
      </c>
      <c r="N10" s="72">
        <f>szakon_kozos!N78</f>
        <v>21</v>
      </c>
      <c r="O10" s="73" t="s">
        <v>29</v>
      </c>
      <c r="P10" s="72">
        <f>szakon_kozos!P78</f>
        <v>60</v>
      </c>
      <c r="Q10" s="72">
        <f>szakon_kozos!Q78</f>
        <v>40</v>
      </c>
      <c r="R10" s="72">
        <f>szakon_kozos!R78</f>
        <v>25</v>
      </c>
      <c r="S10" s="73" t="s">
        <v>29</v>
      </c>
      <c r="T10" s="72">
        <f>szakon_kozos!T78</f>
        <v>237</v>
      </c>
      <c r="U10" s="72">
        <f>szakon_kozos!U78</f>
        <v>132</v>
      </c>
      <c r="V10" s="72">
        <f>szakon_kozos!V78+6</f>
        <v>97</v>
      </c>
      <c r="W10" s="180" t="s">
        <v>29</v>
      </c>
      <c r="X10" s="292"/>
      <c r="Y10" s="292"/>
    </row>
    <row r="11" spans="1:25" s="15" customFormat="1" ht="15.75" customHeight="1" x14ac:dyDescent="0.3">
      <c r="A11" s="54">
        <v>2</v>
      </c>
      <c r="B11" s="25"/>
      <c r="C11" s="142" t="s">
        <v>60</v>
      </c>
      <c r="D11" s="55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  <c r="P11" s="56"/>
      <c r="Q11" s="56"/>
      <c r="R11" s="56"/>
      <c r="S11" s="57"/>
      <c r="T11" s="92"/>
      <c r="U11" s="63"/>
      <c r="V11" s="63"/>
      <c r="W11" s="64"/>
      <c r="X11" s="292"/>
      <c r="Y11" s="292"/>
    </row>
    <row r="12" spans="1:25" ht="15.75" customHeight="1" x14ac:dyDescent="0.25">
      <c r="A12" s="143" t="s">
        <v>246</v>
      </c>
      <c r="B12" s="135" t="s">
        <v>44</v>
      </c>
      <c r="C12" s="246" t="s">
        <v>247</v>
      </c>
      <c r="D12" s="12">
        <v>10</v>
      </c>
      <c r="E12" s="9"/>
      <c r="F12" s="226">
        <v>3</v>
      </c>
      <c r="G12" s="145" t="s">
        <v>0</v>
      </c>
      <c r="H12" s="12"/>
      <c r="I12" s="9"/>
      <c r="J12" s="226"/>
      <c r="K12" s="145"/>
      <c r="L12" s="12"/>
      <c r="M12" s="9"/>
      <c r="N12" s="226"/>
      <c r="O12" s="145"/>
      <c r="P12" s="12"/>
      <c r="Q12" s="9"/>
      <c r="R12" s="226"/>
      <c r="S12" s="145"/>
      <c r="T12" s="93">
        <f t="shared" ref="T12:V21" si="0">IF(D12+H12+L12+P12=0,"",D12+H12+L12+P12)</f>
        <v>10</v>
      </c>
      <c r="U12" s="28" t="str">
        <f t="shared" si="0"/>
        <v/>
      </c>
      <c r="V12" s="28">
        <f t="shared" si="0"/>
        <v>3</v>
      </c>
      <c r="W12" s="29" t="s">
        <v>29</v>
      </c>
      <c r="X12" s="323" t="s">
        <v>396</v>
      </c>
      <c r="Y12" s="299" t="s">
        <v>365</v>
      </c>
    </row>
    <row r="13" spans="1:25" ht="15.75" customHeight="1" x14ac:dyDescent="0.25">
      <c r="A13" s="143" t="s">
        <v>248</v>
      </c>
      <c r="B13" s="135" t="s">
        <v>44</v>
      </c>
      <c r="C13" s="246" t="s">
        <v>249</v>
      </c>
      <c r="D13" s="12">
        <v>10</v>
      </c>
      <c r="E13" s="9"/>
      <c r="F13" s="226">
        <v>2</v>
      </c>
      <c r="G13" s="145" t="s">
        <v>72</v>
      </c>
      <c r="H13" s="12"/>
      <c r="I13" s="9"/>
      <c r="J13" s="226"/>
      <c r="K13" s="145"/>
      <c r="L13" s="12"/>
      <c r="M13" s="9"/>
      <c r="N13" s="226"/>
      <c r="O13" s="145"/>
      <c r="P13" s="12"/>
      <c r="Q13" s="9"/>
      <c r="R13" s="226"/>
      <c r="S13" s="145"/>
      <c r="T13" s="93">
        <f t="shared" si="0"/>
        <v>10</v>
      </c>
      <c r="U13" s="28" t="str">
        <f t="shared" si="0"/>
        <v/>
      </c>
      <c r="V13" s="28">
        <f t="shared" si="0"/>
        <v>2</v>
      </c>
      <c r="W13" s="29" t="s">
        <v>29</v>
      </c>
      <c r="X13" s="303" t="s">
        <v>335</v>
      </c>
      <c r="Y13" s="297" t="s">
        <v>341</v>
      </c>
    </row>
    <row r="14" spans="1:25" ht="15.75" customHeight="1" x14ac:dyDescent="0.25">
      <c r="A14" s="143" t="s">
        <v>250</v>
      </c>
      <c r="B14" s="135" t="s">
        <v>44</v>
      </c>
      <c r="C14" s="246" t="s">
        <v>251</v>
      </c>
      <c r="D14" s="12">
        <v>6</v>
      </c>
      <c r="E14" s="9"/>
      <c r="F14" s="226">
        <v>2</v>
      </c>
      <c r="G14" s="145" t="s">
        <v>72</v>
      </c>
      <c r="H14" s="12"/>
      <c r="I14" s="9"/>
      <c r="J14" s="226"/>
      <c r="K14" s="145"/>
      <c r="L14" s="12"/>
      <c r="M14" s="9"/>
      <c r="N14" s="226"/>
      <c r="O14" s="145"/>
      <c r="P14" s="12"/>
      <c r="Q14" s="9"/>
      <c r="R14" s="226"/>
      <c r="S14" s="145"/>
      <c r="T14" s="93">
        <f t="shared" si="0"/>
        <v>6</v>
      </c>
      <c r="U14" s="28" t="str">
        <f t="shared" si="0"/>
        <v/>
      </c>
      <c r="V14" s="28">
        <f t="shared" si="0"/>
        <v>2</v>
      </c>
      <c r="W14" s="29" t="s">
        <v>29</v>
      </c>
      <c r="X14" s="323" t="s">
        <v>396</v>
      </c>
      <c r="Y14" s="299" t="s">
        <v>365</v>
      </c>
    </row>
    <row r="15" spans="1:25" ht="15.75" customHeight="1" x14ac:dyDescent="0.25">
      <c r="A15" s="143" t="s">
        <v>252</v>
      </c>
      <c r="B15" s="135" t="s">
        <v>44</v>
      </c>
      <c r="C15" s="246" t="s">
        <v>253</v>
      </c>
      <c r="D15" s="12">
        <v>6</v>
      </c>
      <c r="E15" s="9"/>
      <c r="F15" s="226">
        <v>2</v>
      </c>
      <c r="G15" s="145" t="s">
        <v>72</v>
      </c>
      <c r="H15" s="12"/>
      <c r="I15" s="9"/>
      <c r="J15" s="226"/>
      <c r="K15" s="145"/>
      <c r="L15" s="12"/>
      <c r="M15" s="9"/>
      <c r="N15" s="226"/>
      <c r="O15" s="145"/>
      <c r="P15" s="12"/>
      <c r="Q15" s="9"/>
      <c r="R15" s="226"/>
      <c r="S15" s="145"/>
      <c r="T15" s="93">
        <f t="shared" si="0"/>
        <v>6</v>
      </c>
      <c r="U15" s="28" t="str">
        <f t="shared" si="0"/>
        <v/>
      </c>
      <c r="V15" s="28">
        <f t="shared" si="0"/>
        <v>2</v>
      </c>
      <c r="W15" s="29" t="s">
        <v>29</v>
      </c>
      <c r="X15" s="304" t="s">
        <v>338</v>
      </c>
      <c r="Y15" s="297" t="s">
        <v>353</v>
      </c>
    </row>
    <row r="16" spans="1:25" ht="15.75" customHeight="1" x14ac:dyDescent="0.25">
      <c r="A16" s="143" t="s">
        <v>254</v>
      </c>
      <c r="B16" s="135" t="s">
        <v>44</v>
      </c>
      <c r="C16" s="246" t="s">
        <v>255</v>
      </c>
      <c r="D16" s="12"/>
      <c r="E16" s="9"/>
      <c r="F16" s="226"/>
      <c r="G16" s="145"/>
      <c r="H16" s="12">
        <v>6</v>
      </c>
      <c r="I16" s="9"/>
      <c r="J16" s="226">
        <v>1</v>
      </c>
      <c r="K16" s="145" t="s">
        <v>72</v>
      </c>
      <c r="L16" s="12"/>
      <c r="M16" s="9"/>
      <c r="N16" s="226"/>
      <c r="O16" s="145"/>
      <c r="P16" s="12"/>
      <c r="Q16" s="9"/>
      <c r="R16" s="226"/>
      <c r="S16" s="145"/>
      <c r="T16" s="93">
        <f t="shared" si="0"/>
        <v>6</v>
      </c>
      <c r="U16" s="28" t="str">
        <f t="shared" si="0"/>
        <v/>
      </c>
      <c r="V16" s="28">
        <f t="shared" si="0"/>
        <v>1</v>
      </c>
      <c r="W16" s="29" t="s">
        <v>29</v>
      </c>
      <c r="X16" s="304" t="s">
        <v>338</v>
      </c>
      <c r="Y16" s="297" t="s">
        <v>347</v>
      </c>
    </row>
    <row r="17" spans="1:25" ht="15.75" customHeight="1" x14ac:dyDescent="0.25">
      <c r="A17" s="143" t="s">
        <v>256</v>
      </c>
      <c r="B17" s="144" t="s">
        <v>44</v>
      </c>
      <c r="C17" s="246" t="s">
        <v>257</v>
      </c>
      <c r="D17" s="12"/>
      <c r="E17" s="9"/>
      <c r="F17" s="226"/>
      <c r="G17" s="145"/>
      <c r="H17" s="12">
        <v>15</v>
      </c>
      <c r="I17" s="9">
        <v>15</v>
      </c>
      <c r="J17" s="226">
        <v>5</v>
      </c>
      <c r="K17" s="145" t="s">
        <v>0</v>
      </c>
      <c r="L17" s="12"/>
      <c r="M17" s="9"/>
      <c r="N17" s="226"/>
      <c r="O17" s="145"/>
      <c r="P17" s="12"/>
      <c r="Q17" s="9"/>
      <c r="R17" s="226"/>
      <c r="S17" s="145" t="s">
        <v>71</v>
      </c>
      <c r="T17" s="93">
        <f t="shared" si="0"/>
        <v>15</v>
      </c>
      <c r="U17" s="28">
        <f t="shared" si="0"/>
        <v>15</v>
      </c>
      <c r="V17" s="28">
        <f t="shared" si="0"/>
        <v>5</v>
      </c>
      <c r="W17" s="29" t="s">
        <v>29</v>
      </c>
      <c r="X17" s="304" t="s">
        <v>338</v>
      </c>
      <c r="Y17" s="297" t="s">
        <v>353</v>
      </c>
    </row>
    <row r="18" spans="1:25" ht="15.75" customHeight="1" x14ac:dyDescent="0.25">
      <c r="A18" s="143" t="s">
        <v>258</v>
      </c>
      <c r="B18" s="135" t="s">
        <v>44</v>
      </c>
      <c r="C18" s="246" t="s">
        <v>259</v>
      </c>
      <c r="D18" s="12"/>
      <c r="E18" s="9"/>
      <c r="F18" s="226"/>
      <c r="G18" s="145"/>
      <c r="H18" s="12"/>
      <c r="I18" s="9"/>
      <c r="J18" s="226"/>
      <c r="K18" s="145"/>
      <c r="L18" s="12">
        <v>10</v>
      </c>
      <c r="M18" s="9">
        <v>10</v>
      </c>
      <c r="N18" s="226">
        <v>4</v>
      </c>
      <c r="O18" s="145" t="s">
        <v>0</v>
      </c>
      <c r="P18" s="12"/>
      <c r="Q18" s="9"/>
      <c r="R18" s="226"/>
      <c r="S18" s="145" t="s">
        <v>71</v>
      </c>
      <c r="T18" s="93">
        <f t="shared" si="0"/>
        <v>10</v>
      </c>
      <c r="U18" s="28">
        <f t="shared" si="0"/>
        <v>10</v>
      </c>
      <c r="V18" s="28">
        <f t="shared" si="0"/>
        <v>4</v>
      </c>
      <c r="W18" s="29" t="s">
        <v>29</v>
      </c>
      <c r="X18" s="304" t="s">
        <v>338</v>
      </c>
      <c r="Y18" s="297" t="s">
        <v>353</v>
      </c>
    </row>
    <row r="19" spans="1:25" ht="15.75" customHeight="1" x14ac:dyDescent="0.25">
      <c r="A19" s="143" t="s">
        <v>260</v>
      </c>
      <c r="B19" s="135" t="s">
        <v>44</v>
      </c>
      <c r="C19" s="246" t="s">
        <v>261</v>
      </c>
      <c r="D19" s="12"/>
      <c r="E19" s="9"/>
      <c r="F19" s="226"/>
      <c r="G19" s="145"/>
      <c r="H19" s="12"/>
      <c r="I19" s="9"/>
      <c r="J19" s="226"/>
      <c r="K19" s="145"/>
      <c r="L19" s="12">
        <v>6</v>
      </c>
      <c r="M19" s="9"/>
      <c r="N19" s="226">
        <v>1</v>
      </c>
      <c r="O19" s="145" t="s">
        <v>0</v>
      </c>
      <c r="P19" s="12"/>
      <c r="Q19" s="9"/>
      <c r="R19" s="226"/>
      <c r="S19" s="145" t="s">
        <v>71</v>
      </c>
      <c r="T19" s="93">
        <f t="shared" si="0"/>
        <v>6</v>
      </c>
      <c r="U19" s="28" t="str">
        <f t="shared" si="0"/>
        <v/>
      </c>
      <c r="V19" s="28">
        <f t="shared" si="0"/>
        <v>1</v>
      </c>
      <c r="W19" s="29" t="s">
        <v>29</v>
      </c>
      <c r="X19" s="323" t="s">
        <v>396</v>
      </c>
      <c r="Y19" s="297" t="s">
        <v>365</v>
      </c>
    </row>
    <row r="20" spans="1:25" ht="15.75" customHeight="1" x14ac:dyDescent="0.25">
      <c r="A20" s="143" t="s">
        <v>262</v>
      </c>
      <c r="B20" s="135" t="s">
        <v>44</v>
      </c>
      <c r="C20" s="246" t="s">
        <v>263</v>
      </c>
      <c r="D20" s="12"/>
      <c r="E20" s="9"/>
      <c r="F20" s="226"/>
      <c r="G20" s="145"/>
      <c r="H20" s="12"/>
      <c r="I20" s="9"/>
      <c r="J20" s="226"/>
      <c r="K20" s="145"/>
      <c r="L20" s="12"/>
      <c r="M20" s="9"/>
      <c r="N20" s="226"/>
      <c r="O20" s="145"/>
      <c r="P20" s="12">
        <v>10</v>
      </c>
      <c r="Q20" s="9"/>
      <c r="R20" s="226">
        <v>2</v>
      </c>
      <c r="S20" s="145" t="s">
        <v>79</v>
      </c>
      <c r="T20" s="93">
        <f t="shared" si="0"/>
        <v>10</v>
      </c>
      <c r="U20" s="65" t="str">
        <f t="shared" si="0"/>
        <v/>
      </c>
      <c r="V20" s="65">
        <f t="shared" si="0"/>
        <v>2</v>
      </c>
      <c r="W20" s="80" t="s">
        <v>29</v>
      </c>
      <c r="X20" s="304" t="s">
        <v>338</v>
      </c>
      <c r="Y20" s="297" t="s">
        <v>353</v>
      </c>
    </row>
    <row r="21" spans="1:25" ht="15.75" customHeight="1" x14ac:dyDescent="0.25">
      <c r="A21" s="143" t="s">
        <v>264</v>
      </c>
      <c r="B21" s="135" t="s">
        <v>44</v>
      </c>
      <c r="C21" s="246" t="s">
        <v>265</v>
      </c>
      <c r="D21" s="12"/>
      <c r="E21" s="9"/>
      <c r="F21" s="226"/>
      <c r="G21" s="145"/>
      <c r="H21" s="12"/>
      <c r="I21" s="9"/>
      <c r="J21" s="226"/>
      <c r="K21" s="145"/>
      <c r="L21" s="12"/>
      <c r="M21" s="9"/>
      <c r="N21" s="226"/>
      <c r="O21" s="145"/>
      <c r="P21" s="12">
        <v>15</v>
      </c>
      <c r="Q21" s="9"/>
      <c r="R21" s="226">
        <v>1</v>
      </c>
      <c r="S21" s="145" t="s">
        <v>72</v>
      </c>
      <c r="T21" s="93">
        <f t="shared" si="0"/>
        <v>15</v>
      </c>
      <c r="U21" s="65" t="str">
        <f t="shared" si="0"/>
        <v/>
      </c>
      <c r="V21" s="65">
        <f t="shared" si="0"/>
        <v>1</v>
      </c>
      <c r="W21" s="80" t="s">
        <v>29</v>
      </c>
      <c r="X21" s="303" t="s">
        <v>338</v>
      </c>
      <c r="Y21" s="297" t="s">
        <v>353</v>
      </c>
    </row>
    <row r="22" spans="1:25" s="15" customFormat="1" ht="15.75" customHeight="1" thickBot="1" x14ac:dyDescent="0.35">
      <c r="A22" s="31"/>
      <c r="B22" s="112"/>
      <c r="C22" s="113" t="s">
        <v>61</v>
      </c>
      <c r="D22" s="34">
        <f>SUM(D12:D21)</f>
        <v>32</v>
      </c>
      <c r="E22" s="34">
        <f>SUM(E12:E21)</f>
        <v>0</v>
      </c>
      <c r="F22" s="34">
        <f>SUM(F12:F21)</f>
        <v>9</v>
      </c>
      <c r="G22" s="37" t="s">
        <v>29</v>
      </c>
      <c r="H22" s="225">
        <f>SUM(H12:H21)</f>
        <v>21</v>
      </c>
      <c r="I22" s="34">
        <f>SUM(I12:I21)</f>
        <v>15</v>
      </c>
      <c r="J22" s="34">
        <f>SUM(J12:J21)</f>
        <v>6</v>
      </c>
      <c r="K22" s="37" t="s">
        <v>29</v>
      </c>
      <c r="L22" s="36">
        <f>SUM(L12:L19)</f>
        <v>16</v>
      </c>
      <c r="M22" s="34">
        <f>SUM(M12:M19)</f>
        <v>10</v>
      </c>
      <c r="N22" s="34">
        <f>SUM(N12:N19)</f>
        <v>5</v>
      </c>
      <c r="O22" s="37" t="s">
        <v>29</v>
      </c>
      <c r="P22" s="225">
        <f>SUM(P12:P21)</f>
        <v>25</v>
      </c>
      <c r="Q22" s="34">
        <f>SUM(Q12:Q21)</f>
        <v>0</v>
      </c>
      <c r="R22" s="34">
        <f>SUM(R12:R21)</f>
        <v>3</v>
      </c>
      <c r="S22" s="162" t="s">
        <v>29</v>
      </c>
      <c r="T22" s="38">
        <f>SUM(T12:T19)</f>
        <v>69</v>
      </c>
      <c r="U22" s="34">
        <f>SUM(U12:U19)</f>
        <v>25</v>
      </c>
      <c r="V22" s="34">
        <f>SUM(V12:V21)</f>
        <v>23</v>
      </c>
      <c r="W22" s="162" t="s">
        <v>29</v>
      </c>
    </row>
    <row r="23" spans="1:25" s="15" customFormat="1" ht="15.75" customHeight="1" thickBot="1" x14ac:dyDescent="0.35">
      <c r="A23" s="67"/>
      <c r="B23" s="68"/>
      <c r="C23" s="53" t="s">
        <v>22</v>
      </c>
      <c r="D23" s="72">
        <f>D10+D22</f>
        <v>84</v>
      </c>
      <c r="E23" s="52">
        <f>E10+E22</f>
        <v>42</v>
      </c>
      <c r="F23" s="52">
        <f>F10+F22</f>
        <v>31</v>
      </c>
      <c r="G23" s="74" t="s">
        <v>29</v>
      </c>
      <c r="H23" s="72">
        <f>H10+H22</f>
        <v>85</v>
      </c>
      <c r="I23" s="52">
        <f>I10+I22</f>
        <v>41</v>
      </c>
      <c r="J23" s="52">
        <f>J10+J22</f>
        <v>29</v>
      </c>
      <c r="K23" s="74" t="s">
        <v>29</v>
      </c>
      <c r="L23" s="72">
        <f>L10+L22</f>
        <v>77</v>
      </c>
      <c r="M23" s="52">
        <f>M10+M22</f>
        <v>34</v>
      </c>
      <c r="N23" s="52">
        <f>N10+N22</f>
        <v>26</v>
      </c>
      <c r="O23" s="74" t="s">
        <v>29</v>
      </c>
      <c r="P23" s="72">
        <f>P10+P22</f>
        <v>85</v>
      </c>
      <c r="Q23" s="52">
        <f>Q10+Q22</f>
        <v>40</v>
      </c>
      <c r="R23" s="52">
        <f>R10+R22</f>
        <v>28</v>
      </c>
      <c r="S23" s="74" t="s">
        <v>29</v>
      </c>
      <c r="T23" s="221">
        <f>IF(D23+H23+L23+P23=0,"",D23+H23+L23+P23)</f>
        <v>331</v>
      </c>
      <c r="U23" s="221">
        <f>IF(E23+I23+M23+Q23=0,"",E23+I23+M23+Q23)</f>
        <v>157</v>
      </c>
      <c r="V23" s="309">
        <f>V10+V22</f>
        <v>120</v>
      </c>
      <c r="W23" s="75" t="s">
        <v>29</v>
      </c>
    </row>
    <row r="24" spans="1:25" s="15" customFormat="1" ht="9.9499999999999993" customHeight="1" thickBot="1" x14ac:dyDescent="0.35">
      <c r="A24" s="407"/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92"/>
      <c r="U24" s="63"/>
      <c r="V24" s="63"/>
      <c r="W24" s="108"/>
    </row>
    <row r="25" spans="1:25" ht="15.75" customHeight="1" x14ac:dyDescent="0.3">
      <c r="A25" s="39" t="s">
        <v>266</v>
      </c>
      <c r="B25" s="40"/>
      <c r="C25" s="41" t="s">
        <v>5</v>
      </c>
      <c r="D25" s="409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182"/>
      <c r="U25" s="181"/>
      <c r="V25" s="181"/>
      <c r="W25" s="183"/>
    </row>
    <row r="26" spans="1:25" ht="15.75" customHeight="1" thickBot="1" x14ac:dyDescent="0.3">
      <c r="A26" s="301" t="s">
        <v>381</v>
      </c>
      <c r="B26" s="166" t="s">
        <v>0</v>
      </c>
      <c r="C26" s="302" t="s">
        <v>382</v>
      </c>
      <c r="D26" s="12"/>
      <c r="E26" s="9"/>
      <c r="F26" s="164" t="s">
        <v>29</v>
      </c>
      <c r="G26" s="165" t="s">
        <v>29</v>
      </c>
      <c r="H26" s="12"/>
      <c r="I26" s="9"/>
      <c r="J26" s="164" t="s">
        <v>29</v>
      </c>
      <c r="K26" s="165" t="s">
        <v>29</v>
      </c>
      <c r="L26" s="12"/>
      <c r="M26" s="9"/>
      <c r="N26" s="164" t="s">
        <v>29</v>
      </c>
      <c r="O26" s="165" t="s">
        <v>29</v>
      </c>
      <c r="P26" s="12"/>
      <c r="Q26" s="9"/>
      <c r="R26" s="164" t="s">
        <v>29</v>
      </c>
      <c r="S26" s="165" t="s">
        <v>29</v>
      </c>
      <c r="T26" s="94" t="str">
        <f t="shared" ref="T26:U28" si="1">IF(D26+H26+L26+P26=0,"",D26+H26+L26+P26)</f>
        <v/>
      </c>
      <c r="U26" s="65" t="str">
        <f t="shared" si="1"/>
        <v/>
      </c>
      <c r="V26" s="166" t="s">
        <v>29</v>
      </c>
      <c r="W26" s="80" t="s">
        <v>29</v>
      </c>
    </row>
    <row r="27" spans="1:25" ht="15.75" customHeight="1" thickBot="1" x14ac:dyDescent="0.3">
      <c r="A27" s="43"/>
      <c r="B27" s="44"/>
      <c r="C27" s="139" t="s">
        <v>20</v>
      </c>
      <c r="D27" s="167">
        <f>SUM(D26:D26)</f>
        <v>0</v>
      </c>
      <c r="E27" s="168">
        <f>SUM(E26:E26)</f>
        <v>0</v>
      </c>
      <c r="F27" s="125" t="s">
        <v>29</v>
      </c>
      <c r="G27" s="169" t="s">
        <v>29</v>
      </c>
      <c r="H27" s="170">
        <f>SUM(H26:H26)</f>
        <v>0</v>
      </c>
      <c r="I27" s="168">
        <f>SUM(I26:I26)</f>
        <v>0</v>
      </c>
      <c r="J27" s="125" t="s">
        <v>29</v>
      </c>
      <c r="K27" s="169" t="s">
        <v>29</v>
      </c>
      <c r="L27" s="167">
        <f>SUM(L26:L26)</f>
        <v>0</v>
      </c>
      <c r="M27" s="168">
        <f>SUM(M26:M26)</f>
        <v>0</v>
      </c>
      <c r="N27" s="125" t="s">
        <v>29</v>
      </c>
      <c r="O27" s="169" t="s">
        <v>29</v>
      </c>
      <c r="P27" s="170">
        <f>SUM(P26:P26)</f>
        <v>0</v>
      </c>
      <c r="Q27" s="168">
        <f>SUM(Q26:Q26)</f>
        <v>0</v>
      </c>
      <c r="R27" s="125" t="s">
        <v>29</v>
      </c>
      <c r="S27" s="169" t="s">
        <v>29</v>
      </c>
      <c r="T27" s="78" t="str">
        <f t="shared" si="1"/>
        <v/>
      </c>
      <c r="U27" s="66" t="str">
        <f t="shared" si="1"/>
        <v/>
      </c>
      <c r="V27" s="125" t="s">
        <v>29</v>
      </c>
      <c r="W27" s="82" t="s">
        <v>29</v>
      </c>
    </row>
    <row r="28" spans="1:25" ht="15.75" customHeight="1" thickBot="1" x14ac:dyDescent="0.35">
      <c r="A28" s="23"/>
      <c r="B28" s="42"/>
      <c r="C28" s="59" t="s">
        <v>16</v>
      </c>
      <c r="D28" s="171">
        <f>D23+D27</f>
        <v>84</v>
      </c>
      <c r="E28" s="172">
        <f>E23+E27</f>
        <v>42</v>
      </c>
      <c r="F28" s="126" t="s">
        <v>29</v>
      </c>
      <c r="G28" s="173" t="s">
        <v>29</v>
      </c>
      <c r="H28" s="174">
        <f>H23+H27</f>
        <v>85</v>
      </c>
      <c r="I28" s="172">
        <f>I23+I27</f>
        <v>41</v>
      </c>
      <c r="J28" s="126" t="s">
        <v>29</v>
      </c>
      <c r="K28" s="173" t="s">
        <v>29</v>
      </c>
      <c r="L28" s="171">
        <f>L23+L27</f>
        <v>77</v>
      </c>
      <c r="M28" s="172">
        <f>M23+M27</f>
        <v>34</v>
      </c>
      <c r="N28" s="126" t="s">
        <v>29</v>
      </c>
      <c r="O28" s="173" t="s">
        <v>29</v>
      </c>
      <c r="P28" s="174">
        <f>P23+P27</f>
        <v>85</v>
      </c>
      <c r="Q28" s="172">
        <f>Q23+Q27</f>
        <v>40</v>
      </c>
      <c r="R28" s="126" t="s">
        <v>29</v>
      </c>
      <c r="S28" s="173" t="s">
        <v>29</v>
      </c>
      <c r="T28" s="198">
        <f t="shared" si="1"/>
        <v>331</v>
      </c>
      <c r="U28" s="199">
        <f t="shared" si="1"/>
        <v>157</v>
      </c>
      <c r="V28" s="126" t="s">
        <v>29</v>
      </c>
      <c r="W28" s="81" t="s">
        <v>29</v>
      </c>
    </row>
    <row r="29" spans="1:25" ht="15.75" customHeight="1" thickTop="1" x14ac:dyDescent="0.3">
      <c r="A29" s="50" t="s">
        <v>267</v>
      </c>
      <c r="B29" s="51"/>
      <c r="C29" s="58" t="s">
        <v>6</v>
      </c>
      <c r="D29" s="409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105"/>
      <c r="U29" s="106"/>
      <c r="V29" s="106"/>
      <c r="W29" s="107"/>
    </row>
    <row r="30" spans="1:25" s="4" customFormat="1" ht="15.75" customHeight="1" thickBot="1" x14ac:dyDescent="0.3">
      <c r="A30" s="143"/>
      <c r="B30" s="166" t="s">
        <v>35</v>
      </c>
      <c r="C30" s="20"/>
      <c r="D30" s="9"/>
      <c r="E30" s="9"/>
      <c r="F30" s="9"/>
      <c r="G30" s="60"/>
      <c r="H30" s="9"/>
      <c r="I30" s="9"/>
      <c r="J30" s="9"/>
      <c r="K30" s="60"/>
      <c r="L30" s="9"/>
      <c r="M30" s="9"/>
      <c r="N30" s="9"/>
      <c r="O30" s="60"/>
      <c r="P30" s="9"/>
      <c r="Q30" s="9"/>
      <c r="R30" s="9"/>
      <c r="S30" s="60"/>
      <c r="T30" s="93"/>
      <c r="U30" s="28"/>
      <c r="V30" s="28"/>
      <c r="W30" s="29"/>
    </row>
    <row r="31" spans="1:25" s="4" customFormat="1" ht="9.9499999999999993" customHeight="1" thickTop="1" thickBot="1" x14ac:dyDescent="0.25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96"/>
      <c r="U31" s="97"/>
      <c r="V31" s="97"/>
      <c r="W31" s="98"/>
    </row>
    <row r="32" spans="1:25" s="4" customFormat="1" ht="15.75" customHeight="1" thickTop="1" x14ac:dyDescent="0.3">
      <c r="A32" s="19"/>
      <c r="B32" s="179" t="s">
        <v>0</v>
      </c>
      <c r="C32" s="161" t="s">
        <v>21</v>
      </c>
      <c r="D32" s="18"/>
      <c r="E32" s="18"/>
      <c r="F32" s="17"/>
      <c r="G32" s="62"/>
      <c r="H32" s="17"/>
      <c r="I32" s="18"/>
      <c r="J32" s="17"/>
      <c r="K32" s="17"/>
      <c r="L32" s="17"/>
      <c r="M32" s="18"/>
      <c r="N32" s="17"/>
      <c r="O32" s="17"/>
      <c r="P32" s="17"/>
      <c r="Q32" s="18"/>
      <c r="R32" s="17"/>
      <c r="S32" s="17"/>
      <c r="T32" s="175" t="str">
        <f>IF(D32+H32+L32+P32=0,"",D32+H32+L32+P32)</f>
        <v/>
      </c>
      <c r="U32" s="176" t="str">
        <f>IF(E32+I32+M32+Q32=0,"",E32+I32+M32+Q32)</f>
        <v/>
      </c>
      <c r="V32" s="176" t="str">
        <f>IF(F32+J32+N32+R32=0,"",F32+J32+N32+R32)</f>
        <v/>
      </c>
      <c r="W32" s="177" t="s">
        <v>29</v>
      </c>
    </row>
    <row r="33" spans="1:23" s="4" customFormat="1" ht="9.9499999999999993" customHeight="1" x14ac:dyDescent="0.2">
      <c r="A33" s="405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89"/>
      <c r="U33" s="88"/>
      <c r="V33" s="88"/>
      <c r="W33" s="101"/>
    </row>
    <row r="34" spans="1:23" s="4" customFormat="1" ht="15.75" customHeight="1" x14ac:dyDescent="0.2">
      <c r="A34" s="359" t="s">
        <v>36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89"/>
      <c r="U34" s="88"/>
      <c r="V34" s="88"/>
      <c r="W34" s="101"/>
    </row>
    <row r="35" spans="1:23" s="4" customFormat="1" ht="15.75" customHeight="1" x14ac:dyDescent="0.25">
      <c r="A35" s="22"/>
      <c r="B35" s="166"/>
      <c r="C35" s="21" t="s">
        <v>26</v>
      </c>
      <c r="D35" s="86"/>
      <c r="E35" s="87"/>
      <c r="F35" s="28"/>
      <c r="G35" s="61">
        <f>COUNTIF(G$12:G$32,"A")</f>
        <v>0</v>
      </c>
      <c r="H35" s="86"/>
      <c r="I35" s="87"/>
      <c r="J35" s="28"/>
      <c r="K35" s="61">
        <f>COUNTIF(K$12:K$32,"A")</f>
        <v>0</v>
      </c>
      <c r="L35" s="86"/>
      <c r="M35" s="87"/>
      <c r="N35" s="28"/>
      <c r="O35" s="61">
        <f>COUNTIF(O$12:O$32,"A")</f>
        <v>0</v>
      </c>
      <c r="P35" s="86"/>
      <c r="Q35" s="87"/>
      <c r="R35" s="28"/>
      <c r="S35" s="61">
        <f>COUNTIF(S$12:S$32,"A")</f>
        <v>0</v>
      </c>
      <c r="T35" s="194"/>
      <c r="U35" s="195"/>
      <c r="V35" s="196"/>
      <c r="W35" s="178">
        <f>SUM($G35,$K35,$O35,$S35)</f>
        <v>0</v>
      </c>
    </row>
    <row r="36" spans="1:23" s="4" customFormat="1" ht="15.75" customHeight="1" x14ac:dyDescent="0.25">
      <c r="A36" s="22"/>
      <c r="B36" s="166"/>
      <c r="C36" s="21" t="s">
        <v>27</v>
      </c>
      <c r="D36" s="86"/>
      <c r="E36" s="87"/>
      <c r="F36" s="28"/>
      <c r="G36" s="61">
        <f>COUNTIF(G$12:G$32,"B")</f>
        <v>3</v>
      </c>
      <c r="H36" s="86"/>
      <c r="I36" s="87"/>
      <c r="J36" s="28"/>
      <c r="K36" s="61">
        <f>COUNTIF(K$12:K$32,"B")</f>
        <v>1</v>
      </c>
      <c r="L36" s="86"/>
      <c r="M36" s="87"/>
      <c r="N36" s="28"/>
      <c r="O36" s="61">
        <f>COUNTIF(O$12:O$32,"B")</f>
        <v>0</v>
      </c>
      <c r="P36" s="86"/>
      <c r="Q36" s="87"/>
      <c r="R36" s="28"/>
      <c r="S36" s="61">
        <f>COUNTIF(S$12:S$32,"B")</f>
        <v>1</v>
      </c>
      <c r="T36" s="194"/>
      <c r="U36" s="195"/>
      <c r="V36" s="196"/>
      <c r="W36" s="178">
        <f t="shared" ref="W36:W46" si="2">SUM($G36,$K36,$O36,$S36)</f>
        <v>5</v>
      </c>
    </row>
    <row r="37" spans="1:23" s="4" customFormat="1" ht="15.75" customHeight="1" x14ac:dyDescent="0.25">
      <c r="A37" s="22"/>
      <c r="B37" s="166"/>
      <c r="C37" s="224" t="s">
        <v>55</v>
      </c>
      <c r="D37" s="86"/>
      <c r="E37" s="87"/>
      <c r="F37" s="28"/>
      <c r="G37" s="61">
        <f>COUNTIF(G$12:G$32,"ÉÉ")</f>
        <v>0</v>
      </c>
      <c r="H37" s="86"/>
      <c r="I37" s="87"/>
      <c r="J37" s="28"/>
      <c r="K37" s="61">
        <f>COUNTIF(K$12:K$32,"ÉÉ")</f>
        <v>0</v>
      </c>
      <c r="L37" s="86"/>
      <c r="M37" s="87"/>
      <c r="N37" s="28"/>
      <c r="O37" s="61">
        <f>COUNTIF(O$12:O$32,"ÉÉ")</f>
        <v>0</v>
      </c>
      <c r="P37" s="86"/>
      <c r="Q37" s="87"/>
      <c r="R37" s="28"/>
      <c r="S37" s="61">
        <f>COUNTIF(S$12:S$32,"ÉÉ")</f>
        <v>0</v>
      </c>
      <c r="T37" s="194"/>
      <c r="U37" s="195"/>
      <c r="V37" s="196"/>
      <c r="W37" s="178">
        <f t="shared" si="2"/>
        <v>0</v>
      </c>
    </row>
    <row r="38" spans="1:23" s="4" customFormat="1" ht="15.75" customHeight="1" x14ac:dyDescent="0.25">
      <c r="A38" s="22"/>
      <c r="B38" s="166"/>
      <c r="C38" s="224" t="s">
        <v>56</v>
      </c>
      <c r="D38" s="86"/>
      <c r="E38" s="87"/>
      <c r="F38" s="28"/>
      <c r="G38" s="61">
        <f>COUNTIF(G$12:G$32,"ÉÉ(Z)")</f>
        <v>0</v>
      </c>
      <c r="H38" s="86"/>
      <c r="I38" s="87"/>
      <c r="J38" s="28"/>
      <c r="K38" s="61">
        <f>COUNTIF(K$12:K$32,"ÉÉ(Z)")</f>
        <v>0</v>
      </c>
      <c r="L38" s="86"/>
      <c r="M38" s="87"/>
      <c r="N38" s="28"/>
      <c r="O38" s="61">
        <f>COUNTIF(O$12:O$32,"ÉÉ(Z)")</f>
        <v>0</v>
      </c>
      <c r="P38" s="86"/>
      <c r="Q38" s="87"/>
      <c r="R38" s="28"/>
      <c r="S38" s="61">
        <f>COUNTIF(S$12:S$32,"ÉÉ(Z)")</f>
        <v>0</v>
      </c>
      <c r="T38" s="194"/>
      <c r="U38" s="195"/>
      <c r="V38" s="196"/>
      <c r="W38" s="178">
        <f t="shared" si="2"/>
        <v>0</v>
      </c>
    </row>
    <row r="39" spans="1:23" s="4" customFormat="1" ht="15.75" customHeight="1" x14ac:dyDescent="0.25">
      <c r="A39" s="22"/>
      <c r="B39" s="166"/>
      <c r="C39" s="224" t="s">
        <v>57</v>
      </c>
      <c r="D39" s="86"/>
      <c r="E39" s="87"/>
      <c r="F39" s="28"/>
      <c r="G39" s="61">
        <f>COUNTIF(G$12:G$32,"GYJ")</f>
        <v>0</v>
      </c>
      <c r="H39" s="86"/>
      <c r="I39" s="87"/>
      <c r="J39" s="28"/>
      <c r="K39" s="61">
        <f>COUNTIF(K$12:K$32,"GYJ")</f>
        <v>0</v>
      </c>
      <c r="L39" s="86"/>
      <c r="M39" s="87"/>
      <c r="N39" s="28"/>
      <c r="O39" s="61">
        <f>COUNTIF(O$12:O$32,"GYJ")</f>
        <v>0</v>
      </c>
      <c r="P39" s="86"/>
      <c r="Q39" s="87"/>
      <c r="R39" s="28"/>
      <c r="S39" s="61">
        <f>COUNTIF(S$12:S$32,"GYJ")</f>
        <v>0</v>
      </c>
      <c r="T39" s="194"/>
      <c r="U39" s="195"/>
      <c r="V39" s="196"/>
      <c r="W39" s="178">
        <f t="shared" si="2"/>
        <v>0</v>
      </c>
    </row>
    <row r="40" spans="1:23" s="4" customFormat="1" ht="15.75" customHeight="1" x14ac:dyDescent="0.25">
      <c r="A40" s="22"/>
      <c r="B40" s="166"/>
      <c r="C40" s="224" t="s">
        <v>58</v>
      </c>
      <c r="D40" s="86"/>
      <c r="E40" s="87"/>
      <c r="F40" s="28"/>
      <c r="G40" s="61">
        <f>COUNTIF(G$12:G$32,"GYJ(Z)")</f>
        <v>0</v>
      </c>
      <c r="H40" s="86"/>
      <c r="I40" s="87"/>
      <c r="J40" s="28"/>
      <c r="K40" s="61">
        <f>COUNTIF(K$12:K$32,"GYJ(Z)")</f>
        <v>0</v>
      </c>
      <c r="L40" s="86"/>
      <c r="M40" s="87"/>
      <c r="N40" s="28"/>
      <c r="O40" s="61">
        <f>COUNTIF(O$12:O$32,"GYJ(Z)")</f>
        <v>0</v>
      </c>
      <c r="P40" s="86"/>
      <c r="Q40" s="87"/>
      <c r="R40" s="28"/>
      <c r="S40" s="61">
        <f>COUNTIF(S$12:S$32,"GYJ(Z)")</f>
        <v>0</v>
      </c>
      <c r="T40" s="194"/>
      <c r="U40" s="195"/>
      <c r="V40" s="196"/>
      <c r="W40" s="178">
        <f t="shared" si="2"/>
        <v>0</v>
      </c>
    </row>
    <row r="41" spans="1:23" s="4" customFormat="1" ht="15.75" customHeight="1" x14ac:dyDescent="0.25">
      <c r="A41" s="22"/>
      <c r="B41" s="166"/>
      <c r="C41" s="21" t="s">
        <v>47</v>
      </c>
      <c r="D41" s="86"/>
      <c r="E41" s="87"/>
      <c r="F41" s="28"/>
      <c r="G41" s="61">
        <f>COUNTIF(G$12:G$32,"K")</f>
        <v>1</v>
      </c>
      <c r="H41" s="86"/>
      <c r="I41" s="87"/>
      <c r="J41" s="28"/>
      <c r="K41" s="61">
        <f>COUNTIF(K$12:K$32,"K")</f>
        <v>1</v>
      </c>
      <c r="L41" s="86"/>
      <c r="M41" s="87"/>
      <c r="N41" s="28"/>
      <c r="O41" s="61">
        <f>COUNTIF(O$12:O$32,"K")</f>
        <v>2</v>
      </c>
      <c r="P41" s="86"/>
      <c r="Q41" s="87"/>
      <c r="R41" s="28"/>
      <c r="S41" s="61">
        <f>COUNTIF(S$12:S$32,"K")</f>
        <v>0</v>
      </c>
      <c r="T41" s="194"/>
      <c r="U41" s="195"/>
      <c r="V41" s="196"/>
      <c r="W41" s="178">
        <f t="shared" si="2"/>
        <v>4</v>
      </c>
    </row>
    <row r="42" spans="1:23" s="4" customFormat="1" ht="15.75" customHeight="1" x14ac:dyDescent="0.25">
      <c r="A42" s="22"/>
      <c r="B42" s="166"/>
      <c r="C42" s="21" t="s">
        <v>48</v>
      </c>
      <c r="D42" s="86"/>
      <c r="E42" s="87"/>
      <c r="F42" s="28"/>
      <c r="G42" s="61">
        <f>COUNTIF(G$12:G$32,"K(Z)")</f>
        <v>0</v>
      </c>
      <c r="H42" s="86"/>
      <c r="I42" s="87"/>
      <c r="J42" s="28"/>
      <c r="K42" s="61">
        <f>COUNTIF(K$12:K$32,"K(Z)")</f>
        <v>0</v>
      </c>
      <c r="L42" s="86"/>
      <c r="M42" s="87"/>
      <c r="N42" s="28"/>
      <c r="O42" s="61">
        <f>COUNTIF(O$12:O$32,"K(Z)")</f>
        <v>0</v>
      </c>
      <c r="P42" s="86"/>
      <c r="Q42" s="87"/>
      <c r="R42" s="28"/>
      <c r="S42" s="61">
        <f>COUNTIF(S$12:S$32,"K(Z)")</f>
        <v>1</v>
      </c>
      <c r="T42" s="194"/>
      <c r="U42" s="195"/>
      <c r="V42" s="196"/>
      <c r="W42" s="178">
        <f t="shared" si="2"/>
        <v>1</v>
      </c>
    </row>
    <row r="43" spans="1:23" s="4" customFormat="1" ht="15.75" customHeight="1" x14ac:dyDescent="0.25">
      <c r="A43" s="22"/>
      <c r="B43" s="166"/>
      <c r="C43" s="21" t="s">
        <v>28</v>
      </c>
      <c r="D43" s="86"/>
      <c r="E43" s="87"/>
      <c r="F43" s="28"/>
      <c r="G43" s="61">
        <f>COUNTIF(G$12:G$32,"AV")</f>
        <v>0</v>
      </c>
      <c r="H43" s="86"/>
      <c r="I43" s="87"/>
      <c r="J43" s="28"/>
      <c r="K43" s="61">
        <f>COUNTIF(K$12:K$32,"AV")</f>
        <v>0</v>
      </c>
      <c r="L43" s="86"/>
      <c r="M43" s="87"/>
      <c r="N43" s="28"/>
      <c r="O43" s="61">
        <f>COUNTIF(O$12:O$32,"AV")</f>
        <v>0</v>
      </c>
      <c r="P43" s="86"/>
      <c r="Q43" s="87"/>
      <c r="R43" s="28"/>
      <c r="S43" s="61">
        <f>COUNTIF(S$12:S$32,"AV")</f>
        <v>0</v>
      </c>
      <c r="T43" s="194"/>
      <c r="U43" s="195"/>
      <c r="V43" s="196"/>
      <c r="W43" s="178">
        <f t="shared" si="2"/>
        <v>0</v>
      </c>
    </row>
    <row r="44" spans="1:23" s="4" customFormat="1" ht="15.75" customHeight="1" x14ac:dyDescent="0.25">
      <c r="A44" s="22"/>
      <c r="B44" s="166"/>
      <c r="C44" s="21" t="s">
        <v>59</v>
      </c>
      <c r="D44" s="86"/>
      <c r="E44" s="87"/>
      <c r="F44" s="28"/>
      <c r="G44" s="61">
        <f>COUNTIF(G$12:G$32,"KV")</f>
        <v>0</v>
      </c>
      <c r="H44" s="86"/>
      <c r="I44" s="87"/>
      <c r="J44" s="28"/>
      <c r="K44" s="61">
        <f>COUNTIF(K$12:K$32,"KV")</f>
        <v>0</v>
      </c>
      <c r="L44" s="86"/>
      <c r="M44" s="87"/>
      <c r="N44" s="28"/>
      <c r="O44" s="61">
        <f>COUNTIF(O$12:O$32,"KV")</f>
        <v>0</v>
      </c>
      <c r="P44" s="86"/>
      <c r="Q44" s="87"/>
      <c r="R44" s="28"/>
      <c r="S44" s="61">
        <f>COUNTIF(S$12:S$32,"KV")</f>
        <v>0</v>
      </c>
      <c r="T44" s="194"/>
      <c r="U44" s="195"/>
      <c r="V44" s="196"/>
      <c r="W44" s="178">
        <f t="shared" si="2"/>
        <v>0</v>
      </c>
    </row>
    <row r="45" spans="1:23" s="4" customFormat="1" ht="15.75" customHeight="1" x14ac:dyDescent="0.25">
      <c r="A45" s="22"/>
      <c r="B45" s="166"/>
      <c r="C45" s="85" t="s">
        <v>49</v>
      </c>
      <c r="D45" s="86"/>
      <c r="E45" s="87"/>
      <c r="F45" s="28"/>
      <c r="G45" s="61">
        <f>COUNTIF(G$12:G$32,"S")</f>
        <v>0</v>
      </c>
      <c r="H45" s="86"/>
      <c r="I45" s="87"/>
      <c r="J45" s="28"/>
      <c r="K45" s="61">
        <f>COUNTIF(K$12:K$32,"S")</f>
        <v>0</v>
      </c>
      <c r="L45" s="86"/>
      <c r="M45" s="87"/>
      <c r="N45" s="28"/>
      <c r="O45" s="61">
        <f>COUNTIF(O$12:O$32,"S")</f>
        <v>0</v>
      </c>
      <c r="P45" s="86"/>
      <c r="Q45" s="87"/>
      <c r="R45" s="28"/>
      <c r="S45" s="61">
        <f>COUNTIF(S$12:S$32,"S")</f>
        <v>0</v>
      </c>
      <c r="T45" s="194"/>
      <c r="U45" s="195"/>
      <c r="V45" s="196"/>
      <c r="W45" s="178">
        <f t="shared" si="2"/>
        <v>0</v>
      </c>
    </row>
    <row r="46" spans="1:23" s="4" customFormat="1" ht="15.75" customHeight="1" x14ac:dyDescent="0.25">
      <c r="A46" s="22"/>
      <c r="B46" s="166"/>
      <c r="C46" s="85" t="s">
        <v>46</v>
      </c>
      <c r="D46" s="197"/>
      <c r="E46" s="195"/>
      <c r="F46" s="196"/>
      <c r="G46" s="61">
        <f>COUNTIF(G$12:G$32,"Z")</f>
        <v>0</v>
      </c>
      <c r="H46" s="197"/>
      <c r="I46" s="195"/>
      <c r="J46" s="196"/>
      <c r="K46" s="61">
        <f>COUNTIF(K$12:K$32,"Z")</f>
        <v>0</v>
      </c>
      <c r="L46" s="197"/>
      <c r="M46" s="195"/>
      <c r="N46" s="196"/>
      <c r="O46" s="61">
        <f>COUNTIF(O$12:O$32,"Z")</f>
        <v>0</v>
      </c>
      <c r="P46" s="197"/>
      <c r="Q46" s="195"/>
      <c r="R46" s="196"/>
      <c r="S46" s="61">
        <f>COUNTIF(S$12:S$32,"Z")</f>
        <v>3</v>
      </c>
      <c r="T46" s="194"/>
      <c r="U46" s="195"/>
      <c r="V46" s="196"/>
      <c r="W46" s="178">
        <f t="shared" si="2"/>
        <v>3</v>
      </c>
    </row>
    <row r="47" spans="1:23" s="4" customFormat="1" ht="15.75" customHeight="1" x14ac:dyDescent="0.25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337" t="s">
        <v>18</v>
      </c>
      <c r="U47" s="338"/>
      <c r="V47" s="339"/>
      <c r="W47" s="178">
        <f>SUM(W35:W46)</f>
        <v>13</v>
      </c>
    </row>
    <row r="48" spans="1:23" s="4" customFormat="1" ht="15.75" customHeight="1" x14ac:dyDescent="0.25">
      <c r="A48" s="357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200"/>
      <c r="U48" s="201"/>
      <c r="V48" s="201"/>
      <c r="W48" s="202"/>
    </row>
    <row r="49" spans="1:23" s="4" customFormat="1" ht="15.75" customHeight="1" x14ac:dyDescent="0.25">
      <c r="A49" s="357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200"/>
      <c r="U49" s="201"/>
      <c r="V49" s="201"/>
      <c r="W49" s="203"/>
    </row>
    <row r="50" spans="1:23" s="4" customFormat="1" ht="15.75" customHeight="1" thickBot="1" x14ac:dyDescent="0.3">
      <c r="A50" s="340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204"/>
      <c r="U50" s="205"/>
      <c r="V50" s="205"/>
      <c r="W50" s="206"/>
    </row>
    <row r="51" spans="1:23" s="4" customFormat="1" ht="15.75" customHeight="1" thickTop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6"/>
      <c r="C113" s="6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s="4" customFormat="1" ht="15.75" customHeight="1" x14ac:dyDescent="0.25">
      <c r="A122" s="3"/>
      <c r="B122" s="5"/>
      <c r="C122" s="5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ht="15.75" customHeight="1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  <row r="219" spans="1:3" x14ac:dyDescent="0.25">
      <c r="A219" s="7"/>
      <c r="B219" s="2"/>
      <c r="C219" s="2"/>
    </row>
  </sheetData>
  <sheetProtection selectLockedCells="1"/>
  <protectedRanges>
    <protectedRange sqref="C34" name="Tartomány4_1"/>
    <protectedRange sqref="C46" name="Tartomány4_1_1"/>
    <protectedRange sqref="C12:C19" name="Tartomány1_2_1_1_1"/>
    <protectedRange sqref="C20:C21" name="Tartomány1_2_1_2_1"/>
  </protectedRanges>
  <mergeCells count="37">
    <mergeCell ref="A1:S1"/>
    <mergeCell ref="A2:S2"/>
    <mergeCell ref="A3:S3"/>
    <mergeCell ref="A4:S4"/>
    <mergeCell ref="A5:S5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D25:S25"/>
    <mergeCell ref="F8:F9"/>
    <mergeCell ref="G8:G9"/>
    <mergeCell ref="J8:J9"/>
    <mergeCell ref="K8:K9"/>
    <mergeCell ref="N8:N9"/>
    <mergeCell ref="X6:X9"/>
    <mergeCell ref="Y6:Y9"/>
    <mergeCell ref="A48:S48"/>
    <mergeCell ref="A49:S49"/>
    <mergeCell ref="A50:S50"/>
    <mergeCell ref="D29:S29"/>
    <mergeCell ref="A31:S31"/>
    <mergeCell ref="A33:S33"/>
    <mergeCell ref="A34:S34"/>
    <mergeCell ref="A47:S47"/>
    <mergeCell ref="T47:V47"/>
    <mergeCell ref="R8:R9"/>
    <mergeCell ref="S8:S9"/>
    <mergeCell ref="V8:V9"/>
    <mergeCell ref="W8:W9"/>
    <mergeCell ref="A24:S24"/>
  </mergeCells>
  <pageMargins left="0.23622047244094491" right="0.23622047244094491" top="0.74803149606299213" bottom="0.74803149606299213" header="0.31496062992125984" footer="0.31496062992125984"/>
  <pageSetup paperSize="8" scale="83" orientation="landscape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T22:U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K218"/>
  <sheetViews>
    <sheetView view="pageBreakPreview" zoomScale="90" zoomScaleNormal="110" zoomScaleSheetLayoutView="90" workbookViewId="0">
      <selection activeCell="C16" sqref="C16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97.6640625" style="1" bestFit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45.1640625" style="1" bestFit="1" customWidth="1"/>
    <col min="25" max="25" width="31.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37" ht="21.95" customHeight="1" x14ac:dyDescent="0.2">
      <c r="A1" s="376" t="s">
        <v>17</v>
      </c>
      <c r="B1" s="376"/>
      <c r="C1" s="376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2"/>
      <c r="U1" s="2"/>
      <c r="V1" s="2"/>
      <c r="W1" s="2"/>
    </row>
    <row r="2" spans="1:37" ht="21.95" customHeight="1" x14ac:dyDescent="0.2">
      <c r="A2" s="385" t="s">
        <v>179</v>
      </c>
      <c r="B2" s="385"/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5"/>
      <c r="U2" s="5"/>
      <c r="V2" s="5"/>
      <c r="W2" s="5"/>
    </row>
    <row r="3" spans="1:37" ht="21.95" customHeight="1" x14ac:dyDescent="0.2">
      <c r="A3" s="397" t="s">
        <v>268</v>
      </c>
      <c r="B3" s="397"/>
      <c r="C3" s="397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149"/>
      <c r="U3" s="149"/>
      <c r="V3" s="149"/>
      <c r="W3" s="149"/>
    </row>
    <row r="4" spans="1:37" ht="15.75" customHeight="1" x14ac:dyDescent="0.2">
      <c r="A4" s="378" t="s">
        <v>385</v>
      </c>
      <c r="B4" s="378"/>
      <c r="C4" s="378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149"/>
      <c r="U4" s="149"/>
      <c r="V4" s="149"/>
      <c r="W4" s="149"/>
    </row>
    <row r="5" spans="1:37" ht="15.75" customHeight="1" thickBot="1" x14ac:dyDescent="0.25">
      <c r="A5" s="387" t="s">
        <v>373</v>
      </c>
      <c r="B5" s="387"/>
      <c r="C5" s="387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150"/>
      <c r="U5" s="150"/>
      <c r="V5" s="150"/>
      <c r="W5" s="150"/>
    </row>
    <row r="6" spans="1:37" ht="15.75" customHeight="1" thickTop="1" thickBot="1" x14ac:dyDescent="0.25">
      <c r="A6" s="342" t="s">
        <v>13</v>
      </c>
      <c r="B6" s="345" t="s">
        <v>14</v>
      </c>
      <c r="C6" s="382" t="s">
        <v>15</v>
      </c>
      <c r="D6" s="399" t="s">
        <v>8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367" t="s">
        <v>25</v>
      </c>
      <c r="U6" s="368"/>
      <c r="V6" s="368"/>
      <c r="W6" s="369"/>
      <c r="X6" s="335" t="s">
        <v>325</v>
      </c>
      <c r="Y6" s="336" t="s">
        <v>326</v>
      </c>
    </row>
    <row r="7" spans="1:37" ht="15.75" customHeight="1" x14ac:dyDescent="0.2">
      <c r="A7" s="343"/>
      <c r="B7" s="346"/>
      <c r="C7" s="383"/>
      <c r="D7" s="352" t="s">
        <v>1</v>
      </c>
      <c r="E7" s="353"/>
      <c r="F7" s="353"/>
      <c r="G7" s="354"/>
      <c r="H7" s="355" t="s">
        <v>2</v>
      </c>
      <c r="I7" s="353"/>
      <c r="J7" s="353"/>
      <c r="K7" s="356"/>
      <c r="L7" s="352" t="s">
        <v>3</v>
      </c>
      <c r="M7" s="353"/>
      <c r="N7" s="353"/>
      <c r="O7" s="354"/>
      <c r="P7" s="355" t="s">
        <v>4</v>
      </c>
      <c r="Q7" s="353"/>
      <c r="R7" s="353"/>
      <c r="S7" s="354"/>
      <c r="T7" s="370"/>
      <c r="U7" s="371"/>
      <c r="V7" s="371"/>
      <c r="W7" s="372"/>
      <c r="X7" s="335"/>
      <c r="Y7" s="336"/>
    </row>
    <row r="8" spans="1:37" ht="15.75" customHeight="1" x14ac:dyDescent="0.2">
      <c r="A8" s="343"/>
      <c r="B8" s="346"/>
      <c r="C8" s="383"/>
      <c r="D8" s="76" t="s">
        <v>9</v>
      </c>
      <c r="E8" s="76" t="s">
        <v>10</v>
      </c>
      <c r="F8" s="348" t="s">
        <v>7</v>
      </c>
      <c r="G8" s="350" t="s">
        <v>12</v>
      </c>
      <c r="H8" s="76" t="s">
        <v>9</v>
      </c>
      <c r="I8" s="76" t="s">
        <v>10</v>
      </c>
      <c r="J8" s="348" t="s">
        <v>7</v>
      </c>
      <c r="K8" s="350" t="s">
        <v>12</v>
      </c>
      <c r="L8" s="76" t="s">
        <v>9</v>
      </c>
      <c r="M8" s="76" t="s">
        <v>10</v>
      </c>
      <c r="N8" s="348" t="s">
        <v>7</v>
      </c>
      <c r="O8" s="350" t="s">
        <v>12</v>
      </c>
      <c r="P8" s="76" t="s">
        <v>9</v>
      </c>
      <c r="Q8" s="76" t="s">
        <v>10</v>
      </c>
      <c r="R8" s="348" t="s">
        <v>7</v>
      </c>
      <c r="S8" s="350" t="s">
        <v>12</v>
      </c>
      <c r="T8" s="90" t="s">
        <v>9</v>
      </c>
      <c r="U8" s="76" t="s">
        <v>10</v>
      </c>
      <c r="V8" s="348" t="s">
        <v>7</v>
      </c>
      <c r="W8" s="365" t="s">
        <v>12</v>
      </c>
      <c r="X8" s="335"/>
      <c r="Y8" s="336"/>
    </row>
    <row r="9" spans="1:37" ht="80.099999999999994" customHeight="1" thickBot="1" x14ac:dyDescent="0.25">
      <c r="A9" s="344"/>
      <c r="B9" s="347"/>
      <c r="C9" s="384"/>
      <c r="D9" s="24" t="s">
        <v>23</v>
      </c>
      <c r="E9" s="24" t="s">
        <v>23</v>
      </c>
      <c r="F9" s="349"/>
      <c r="G9" s="351"/>
      <c r="H9" s="24" t="s">
        <v>23</v>
      </c>
      <c r="I9" s="24" t="s">
        <v>23</v>
      </c>
      <c r="J9" s="349"/>
      <c r="K9" s="351"/>
      <c r="L9" s="24" t="s">
        <v>23</v>
      </c>
      <c r="M9" s="24" t="s">
        <v>23</v>
      </c>
      <c r="N9" s="349"/>
      <c r="O9" s="351"/>
      <c r="P9" s="24" t="s">
        <v>23</v>
      </c>
      <c r="Q9" s="24" t="s">
        <v>23</v>
      </c>
      <c r="R9" s="349"/>
      <c r="S9" s="351"/>
      <c r="T9" s="91" t="s">
        <v>23</v>
      </c>
      <c r="U9" s="24" t="s">
        <v>23</v>
      </c>
      <c r="V9" s="349"/>
      <c r="W9" s="366"/>
      <c r="X9" s="335"/>
      <c r="Y9" s="336"/>
    </row>
    <row r="10" spans="1:37" s="15" customFormat="1" ht="15.75" customHeight="1" thickBot="1" x14ac:dyDescent="0.35">
      <c r="A10" s="69"/>
      <c r="B10" s="70"/>
      <c r="C10" s="71" t="s">
        <v>19</v>
      </c>
      <c r="D10" s="72">
        <f>szakon_kozos!D78</f>
        <v>52</v>
      </c>
      <c r="E10" s="72">
        <f>szakon_kozos!E78</f>
        <v>42</v>
      </c>
      <c r="F10" s="72">
        <f>szakon_kozos!F78</f>
        <v>22</v>
      </c>
      <c r="G10" s="73" t="s">
        <v>29</v>
      </c>
      <c r="H10" s="72">
        <f>szakon_kozos!H78</f>
        <v>64</v>
      </c>
      <c r="I10" s="72">
        <f>szakon_kozos!I78</f>
        <v>26</v>
      </c>
      <c r="J10" s="72">
        <f>szakon_kozos!J78</f>
        <v>23</v>
      </c>
      <c r="K10" s="73" t="s">
        <v>29</v>
      </c>
      <c r="L10" s="72">
        <f>szakon_kozos!L78</f>
        <v>61</v>
      </c>
      <c r="M10" s="72">
        <f>szakon_kozos!M78</f>
        <v>24</v>
      </c>
      <c r="N10" s="72">
        <f>szakon_kozos!N78</f>
        <v>21</v>
      </c>
      <c r="O10" s="73" t="s">
        <v>29</v>
      </c>
      <c r="P10" s="72">
        <f>szakon_kozos!P78</f>
        <v>60</v>
      </c>
      <c r="Q10" s="72">
        <f>szakon_kozos!Q78</f>
        <v>40</v>
      </c>
      <c r="R10" s="72">
        <f>szakon_kozos!R78</f>
        <v>25</v>
      </c>
      <c r="S10" s="73" t="s">
        <v>29</v>
      </c>
      <c r="T10" s="72">
        <f>szakon_kozos!T78</f>
        <v>237</v>
      </c>
      <c r="U10" s="72">
        <f>szakon_kozos!U78</f>
        <v>132</v>
      </c>
      <c r="V10" s="72">
        <f>szakon_kozos!V78+6</f>
        <v>97</v>
      </c>
      <c r="W10" s="180" t="s">
        <v>29</v>
      </c>
      <c r="X10" s="292"/>
      <c r="Y10" s="292"/>
    </row>
    <row r="11" spans="1:37" s="15" customFormat="1" ht="15.75" customHeight="1" x14ac:dyDescent="0.3">
      <c r="A11" s="54">
        <v>2</v>
      </c>
      <c r="B11" s="25"/>
      <c r="C11" s="142" t="s">
        <v>60</v>
      </c>
      <c r="D11" s="55"/>
      <c r="E11" s="56"/>
      <c r="F11" s="56"/>
      <c r="G11" s="57"/>
      <c r="H11" s="56"/>
      <c r="I11" s="56"/>
      <c r="J11" s="56"/>
      <c r="K11" s="57"/>
      <c r="L11" s="56"/>
      <c r="M11" s="56"/>
      <c r="N11" s="56"/>
      <c r="O11" s="57"/>
      <c r="P11" s="56"/>
      <c r="Q11" s="56"/>
      <c r="R11" s="56"/>
      <c r="S11" s="57"/>
      <c r="T11" s="92"/>
      <c r="U11" s="63"/>
      <c r="V11" s="63"/>
      <c r="W11" s="64"/>
      <c r="X11" s="292"/>
      <c r="Y11" s="292"/>
    </row>
    <row r="12" spans="1:37" ht="15.75" customHeight="1" x14ac:dyDescent="0.25">
      <c r="A12" s="143" t="s">
        <v>269</v>
      </c>
      <c r="B12" s="135" t="s">
        <v>44</v>
      </c>
      <c r="C12" s="246" t="s">
        <v>270</v>
      </c>
      <c r="D12" s="12">
        <v>6</v>
      </c>
      <c r="E12" s="9">
        <v>4</v>
      </c>
      <c r="F12" s="226">
        <v>2</v>
      </c>
      <c r="G12" s="226" t="s">
        <v>178</v>
      </c>
      <c r="H12" s="12"/>
      <c r="I12" s="9"/>
      <c r="J12" s="226"/>
      <c r="K12" s="226"/>
      <c r="L12" s="12"/>
      <c r="M12" s="9"/>
      <c r="N12" s="226"/>
      <c r="O12" s="226"/>
      <c r="P12" s="12"/>
      <c r="Q12" s="9"/>
      <c r="R12" s="226"/>
      <c r="S12" s="145"/>
      <c r="T12" s="93">
        <f t="shared" ref="T12:V20" si="0">IF(D12+H12+L12+P12=0,"",D12+H12+L12+P12)</f>
        <v>6</v>
      </c>
      <c r="U12" s="28">
        <f t="shared" si="0"/>
        <v>4</v>
      </c>
      <c r="V12" s="28">
        <f t="shared" si="0"/>
        <v>2</v>
      </c>
      <c r="W12" s="29" t="s">
        <v>29</v>
      </c>
      <c r="X12" s="297" t="s">
        <v>327</v>
      </c>
      <c r="Y12" s="297" t="s">
        <v>337</v>
      </c>
    </row>
    <row r="13" spans="1:37" ht="15.75" customHeight="1" x14ac:dyDescent="0.25">
      <c r="A13" s="322" t="s">
        <v>271</v>
      </c>
      <c r="B13" s="135" t="s">
        <v>44</v>
      </c>
      <c r="C13" s="324" t="s">
        <v>301</v>
      </c>
      <c r="D13" s="12">
        <v>8</v>
      </c>
      <c r="E13" s="229">
        <v>18</v>
      </c>
      <c r="F13" s="226">
        <v>5</v>
      </c>
      <c r="G13" s="226" t="s">
        <v>0</v>
      </c>
      <c r="H13" s="12"/>
      <c r="I13" s="9"/>
      <c r="J13" s="226"/>
      <c r="K13" s="226"/>
      <c r="L13" s="12"/>
      <c r="M13" s="9"/>
      <c r="N13" s="226"/>
      <c r="O13" s="226"/>
      <c r="P13" s="12"/>
      <c r="Q13" s="9"/>
      <c r="R13" s="226"/>
      <c r="S13" s="226" t="s">
        <v>71</v>
      </c>
      <c r="T13" s="93">
        <f t="shared" si="0"/>
        <v>8</v>
      </c>
      <c r="U13" s="28">
        <f t="shared" si="0"/>
        <v>18</v>
      </c>
      <c r="V13" s="28">
        <f t="shared" si="0"/>
        <v>5</v>
      </c>
      <c r="W13" s="29" t="s">
        <v>29</v>
      </c>
      <c r="X13" s="297" t="s">
        <v>345</v>
      </c>
      <c r="Y13" s="316" t="s">
        <v>395</v>
      </c>
      <c r="Z13" s="389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</row>
    <row r="14" spans="1:37" ht="15.75" customHeight="1" x14ac:dyDescent="0.25">
      <c r="A14" s="143" t="s">
        <v>272</v>
      </c>
      <c r="B14" s="135" t="s">
        <v>44</v>
      </c>
      <c r="C14" s="259" t="s">
        <v>273</v>
      </c>
      <c r="D14" s="12"/>
      <c r="E14" s="9"/>
      <c r="F14" s="226"/>
      <c r="G14" s="226"/>
      <c r="H14" s="12">
        <v>8</v>
      </c>
      <c r="I14" s="9">
        <v>8</v>
      </c>
      <c r="J14" s="226">
        <v>3</v>
      </c>
      <c r="K14" s="226" t="s">
        <v>72</v>
      </c>
      <c r="L14" s="12"/>
      <c r="M14" s="9"/>
      <c r="N14" s="226"/>
      <c r="O14" s="226"/>
      <c r="P14" s="12"/>
      <c r="Q14" s="9"/>
      <c r="R14" s="226"/>
      <c r="S14" s="226" t="s">
        <v>71</v>
      </c>
      <c r="T14" s="93">
        <f t="shared" si="0"/>
        <v>8</v>
      </c>
      <c r="U14" s="28">
        <f t="shared" si="0"/>
        <v>8</v>
      </c>
      <c r="V14" s="28">
        <f t="shared" si="0"/>
        <v>3</v>
      </c>
      <c r="W14" s="29" t="s">
        <v>29</v>
      </c>
      <c r="X14" s="297" t="s">
        <v>345</v>
      </c>
      <c r="Y14" s="298" t="s">
        <v>346</v>
      </c>
    </row>
    <row r="15" spans="1:37" ht="15.75" customHeight="1" x14ac:dyDescent="0.25">
      <c r="A15" s="143" t="s">
        <v>274</v>
      </c>
      <c r="B15" s="135" t="s">
        <v>44</v>
      </c>
      <c r="C15" s="259" t="s">
        <v>275</v>
      </c>
      <c r="D15" s="12"/>
      <c r="E15" s="9"/>
      <c r="F15" s="226"/>
      <c r="G15" s="226"/>
      <c r="H15" s="12"/>
      <c r="I15" s="9"/>
      <c r="J15" s="226"/>
      <c r="K15" s="226"/>
      <c r="L15" s="12"/>
      <c r="M15" s="9"/>
      <c r="N15" s="226"/>
      <c r="O15" s="226"/>
      <c r="P15" s="12">
        <v>7</v>
      </c>
      <c r="Q15" s="9">
        <v>3</v>
      </c>
      <c r="R15" s="226">
        <v>2</v>
      </c>
      <c r="S15" s="226" t="s">
        <v>178</v>
      </c>
      <c r="T15" s="93">
        <f t="shared" si="0"/>
        <v>7</v>
      </c>
      <c r="U15" s="28">
        <f t="shared" si="0"/>
        <v>3</v>
      </c>
      <c r="V15" s="28">
        <f t="shared" si="0"/>
        <v>2</v>
      </c>
      <c r="W15" s="29" t="s">
        <v>29</v>
      </c>
      <c r="X15" s="297" t="s">
        <v>345</v>
      </c>
      <c r="Y15" s="298" t="s">
        <v>346</v>
      </c>
    </row>
    <row r="16" spans="1:37" ht="15.75" customHeight="1" x14ac:dyDescent="0.25">
      <c r="A16" s="322" t="s">
        <v>276</v>
      </c>
      <c r="B16" s="135" t="s">
        <v>44</v>
      </c>
      <c r="C16" s="319" t="s">
        <v>277</v>
      </c>
      <c r="D16" s="12"/>
      <c r="E16" s="9"/>
      <c r="F16" s="226"/>
      <c r="G16" s="226"/>
      <c r="H16" s="12"/>
      <c r="I16" s="9"/>
      <c r="J16" s="226"/>
      <c r="K16" s="226"/>
      <c r="L16" s="12">
        <v>3</v>
      </c>
      <c r="M16" s="9">
        <v>7</v>
      </c>
      <c r="N16" s="226">
        <v>2</v>
      </c>
      <c r="O16" s="226" t="s">
        <v>178</v>
      </c>
      <c r="P16" s="12"/>
      <c r="Q16" s="9"/>
      <c r="R16" s="226"/>
      <c r="S16" s="226"/>
      <c r="T16" s="93">
        <f t="shared" si="0"/>
        <v>3</v>
      </c>
      <c r="U16" s="28">
        <f t="shared" si="0"/>
        <v>7</v>
      </c>
      <c r="V16" s="28">
        <f t="shared" si="0"/>
        <v>2</v>
      </c>
      <c r="W16" s="29" t="s">
        <v>29</v>
      </c>
      <c r="X16" s="297" t="s">
        <v>345</v>
      </c>
      <c r="Y16" s="316" t="s">
        <v>395</v>
      </c>
      <c r="Z16" s="389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</row>
    <row r="17" spans="1:25" ht="15.75" customHeight="1" x14ac:dyDescent="0.25">
      <c r="A17" s="143" t="s">
        <v>278</v>
      </c>
      <c r="B17" s="144" t="s">
        <v>44</v>
      </c>
      <c r="C17" s="259" t="s">
        <v>324</v>
      </c>
      <c r="D17" s="12"/>
      <c r="E17" s="9"/>
      <c r="F17" s="226"/>
      <c r="G17" s="226"/>
      <c r="H17" s="12"/>
      <c r="I17" s="9"/>
      <c r="J17" s="226"/>
      <c r="K17" s="226"/>
      <c r="L17" s="12"/>
      <c r="M17" s="9"/>
      <c r="N17" s="226"/>
      <c r="O17" s="226"/>
      <c r="P17" s="12">
        <v>12</v>
      </c>
      <c r="Q17" s="9">
        <v>3</v>
      </c>
      <c r="R17" s="226">
        <v>3</v>
      </c>
      <c r="S17" s="226" t="s">
        <v>72</v>
      </c>
      <c r="T17" s="93">
        <f t="shared" si="0"/>
        <v>12</v>
      </c>
      <c r="U17" s="28">
        <f t="shared" si="0"/>
        <v>3</v>
      </c>
      <c r="V17" s="28">
        <f t="shared" si="0"/>
        <v>3</v>
      </c>
      <c r="W17" s="29" t="s">
        <v>29</v>
      </c>
      <c r="X17" s="297" t="s">
        <v>343</v>
      </c>
      <c r="Y17" s="297" t="s">
        <v>344</v>
      </c>
    </row>
    <row r="18" spans="1:25" ht="15.75" customHeight="1" x14ac:dyDescent="0.25">
      <c r="A18" s="143" t="s">
        <v>279</v>
      </c>
      <c r="B18" s="135" t="s">
        <v>44</v>
      </c>
      <c r="C18" s="246" t="s">
        <v>280</v>
      </c>
      <c r="D18" s="12">
        <v>9</v>
      </c>
      <c r="E18" s="9">
        <v>1</v>
      </c>
      <c r="F18" s="226">
        <v>2</v>
      </c>
      <c r="G18" s="226" t="s">
        <v>72</v>
      </c>
      <c r="H18" s="12"/>
      <c r="I18" s="9"/>
      <c r="J18" s="226"/>
      <c r="K18" s="226"/>
      <c r="L18" s="12"/>
      <c r="M18" s="9"/>
      <c r="N18" s="226"/>
      <c r="O18" s="226"/>
      <c r="P18" s="12"/>
      <c r="Q18" s="9"/>
      <c r="R18" s="226"/>
      <c r="S18" s="145"/>
      <c r="T18" s="93">
        <f t="shared" si="0"/>
        <v>9</v>
      </c>
      <c r="U18" s="28">
        <f t="shared" si="0"/>
        <v>1</v>
      </c>
      <c r="V18" s="28">
        <f t="shared" si="0"/>
        <v>2</v>
      </c>
      <c r="W18" s="29" t="s">
        <v>29</v>
      </c>
      <c r="X18" s="297" t="s">
        <v>370</v>
      </c>
      <c r="Y18" s="297" t="s">
        <v>371</v>
      </c>
    </row>
    <row r="19" spans="1:25" ht="15.75" customHeight="1" x14ac:dyDescent="0.25">
      <c r="A19" s="143" t="s">
        <v>281</v>
      </c>
      <c r="B19" s="135" t="s">
        <v>44</v>
      </c>
      <c r="C19" s="246" t="s">
        <v>282</v>
      </c>
      <c r="D19" s="12"/>
      <c r="E19" s="9"/>
      <c r="F19" s="226"/>
      <c r="G19" s="226"/>
      <c r="H19" s="12">
        <v>9</v>
      </c>
      <c r="I19" s="9">
        <v>1</v>
      </c>
      <c r="J19" s="226">
        <v>2</v>
      </c>
      <c r="K19" s="226" t="s">
        <v>178</v>
      </c>
      <c r="L19" s="12"/>
      <c r="M19" s="9"/>
      <c r="N19" s="226"/>
      <c r="O19" s="226"/>
      <c r="P19" s="12"/>
      <c r="Q19" s="9"/>
      <c r="R19" s="226"/>
      <c r="S19" s="145" t="s">
        <v>71</v>
      </c>
      <c r="T19" s="93">
        <f t="shared" si="0"/>
        <v>9</v>
      </c>
      <c r="U19" s="28">
        <f t="shared" si="0"/>
        <v>1</v>
      </c>
      <c r="V19" s="28">
        <f t="shared" si="0"/>
        <v>2</v>
      </c>
      <c r="W19" s="29" t="s">
        <v>29</v>
      </c>
      <c r="X19" s="297" t="s">
        <v>358</v>
      </c>
      <c r="Y19" s="297" t="s">
        <v>359</v>
      </c>
    </row>
    <row r="20" spans="1:25" ht="15.75" customHeight="1" x14ac:dyDescent="0.25">
      <c r="A20" s="143" t="s">
        <v>283</v>
      </c>
      <c r="B20" s="135" t="s">
        <v>44</v>
      </c>
      <c r="C20" s="246" t="s">
        <v>284</v>
      </c>
      <c r="D20" s="12"/>
      <c r="E20" s="9"/>
      <c r="F20" s="226"/>
      <c r="G20" s="226"/>
      <c r="H20" s="12"/>
      <c r="I20" s="9"/>
      <c r="J20" s="226"/>
      <c r="K20" s="226"/>
      <c r="L20" s="12">
        <v>9</v>
      </c>
      <c r="M20" s="9">
        <v>1</v>
      </c>
      <c r="N20" s="226">
        <v>2</v>
      </c>
      <c r="O20" s="226" t="s">
        <v>178</v>
      </c>
      <c r="P20" s="12"/>
      <c r="Q20" s="9"/>
      <c r="R20" s="226"/>
      <c r="S20" s="145"/>
      <c r="T20" s="93">
        <f t="shared" si="0"/>
        <v>9</v>
      </c>
      <c r="U20" s="65">
        <f t="shared" si="0"/>
        <v>1</v>
      </c>
      <c r="V20" s="65">
        <f t="shared" si="0"/>
        <v>2</v>
      </c>
      <c r="W20" s="80" t="s">
        <v>29</v>
      </c>
      <c r="X20" s="297" t="s">
        <v>358</v>
      </c>
      <c r="Y20" s="297" t="s">
        <v>359</v>
      </c>
    </row>
    <row r="21" spans="1:25" s="15" customFormat="1" ht="15.75" customHeight="1" thickBot="1" x14ac:dyDescent="0.35">
      <c r="A21" s="31"/>
      <c r="B21" s="112"/>
      <c r="C21" s="113" t="s">
        <v>61</v>
      </c>
      <c r="D21" s="34">
        <f>SUM(D12:D20)</f>
        <v>23</v>
      </c>
      <c r="E21" s="34">
        <f>SUM(E12:E20)</f>
        <v>23</v>
      </c>
      <c r="F21" s="34">
        <f>SUM(F12:F20)</f>
        <v>9</v>
      </c>
      <c r="G21" s="37" t="s">
        <v>29</v>
      </c>
      <c r="H21" s="225">
        <f>SUM(H12:H20)</f>
        <v>17</v>
      </c>
      <c r="I21" s="34">
        <f>SUM(I12:I20)</f>
        <v>9</v>
      </c>
      <c r="J21" s="34">
        <f>SUM(J12:J20)</f>
        <v>5</v>
      </c>
      <c r="K21" s="37" t="s">
        <v>29</v>
      </c>
      <c r="L21" s="33">
        <f>SUM(L12:L20)</f>
        <v>12</v>
      </c>
      <c r="M21" s="34">
        <f>SUM(M12:M20)</f>
        <v>8</v>
      </c>
      <c r="N21" s="34">
        <f>SUM(N12:N20)</f>
        <v>4</v>
      </c>
      <c r="O21" s="37" t="s">
        <v>29</v>
      </c>
      <c r="P21" s="225">
        <f>SUM(P12:P20)</f>
        <v>19</v>
      </c>
      <c r="Q21" s="34">
        <f>SUM(Q12:Q20)</f>
        <v>6</v>
      </c>
      <c r="R21" s="34">
        <f>SUM(R12:R20)</f>
        <v>5</v>
      </c>
      <c r="S21" s="162" t="s">
        <v>29</v>
      </c>
      <c r="T21" s="225">
        <f>SUM(T12:T20)</f>
        <v>71</v>
      </c>
      <c r="U21" s="34">
        <f>SUM(U12:U20)</f>
        <v>46</v>
      </c>
      <c r="V21" s="34">
        <f>SUM(V12:V20)</f>
        <v>23</v>
      </c>
      <c r="W21" s="162" t="s">
        <v>29</v>
      </c>
    </row>
    <row r="22" spans="1:25" s="15" customFormat="1" ht="15.75" customHeight="1" thickBot="1" x14ac:dyDescent="0.35">
      <c r="A22" s="67"/>
      <c r="B22" s="68"/>
      <c r="C22" s="53" t="s">
        <v>22</v>
      </c>
      <c r="D22" s="72">
        <f>D10+D21</f>
        <v>75</v>
      </c>
      <c r="E22" s="52">
        <f>E10+E21</f>
        <v>65</v>
      </c>
      <c r="F22" s="52">
        <f>F10+F21</f>
        <v>31</v>
      </c>
      <c r="G22" s="74" t="s">
        <v>29</v>
      </c>
      <c r="H22" s="72">
        <f>H10+H21</f>
        <v>81</v>
      </c>
      <c r="I22" s="52">
        <f>I10+I21</f>
        <v>35</v>
      </c>
      <c r="J22" s="52">
        <f>J10+J21</f>
        <v>28</v>
      </c>
      <c r="K22" s="74" t="s">
        <v>29</v>
      </c>
      <c r="L22" s="72">
        <f>L10+L21</f>
        <v>73</v>
      </c>
      <c r="M22" s="52">
        <f>M10+M21</f>
        <v>32</v>
      </c>
      <c r="N22" s="52">
        <f>N10+N21</f>
        <v>25</v>
      </c>
      <c r="O22" s="74" t="s">
        <v>29</v>
      </c>
      <c r="P22" s="72">
        <f>P10+P21</f>
        <v>79</v>
      </c>
      <c r="Q22" s="52">
        <f>Q10+Q21</f>
        <v>46</v>
      </c>
      <c r="R22" s="52">
        <f>R10+R21</f>
        <v>30</v>
      </c>
      <c r="S22" s="74" t="s">
        <v>29</v>
      </c>
      <c r="T22" s="221">
        <f>IF(D22+H22+L22+P22=0,"",D22+H22+L22+P22)</f>
        <v>308</v>
      </c>
      <c r="U22" s="221">
        <f>IF(E22+I22+M22+Q22=0,"",E22+I22+M22+Q22)</f>
        <v>178</v>
      </c>
      <c r="V22" s="309">
        <f>V10+V21</f>
        <v>120</v>
      </c>
      <c r="W22" s="75" t="s">
        <v>29</v>
      </c>
    </row>
    <row r="23" spans="1:25" s="15" customFormat="1" ht="9.9499999999999993" customHeight="1" thickBot="1" x14ac:dyDescent="0.35">
      <c r="A23" s="407"/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92"/>
      <c r="U23" s="63"/>
      <c r="V23" s="63"/>
      <c r="W23" s="108"/>
    </row>
    <row r="24" spans="1:25" ht="15.75" customHeight="1" x14ac:dyDescent="0.3">
      <c r="A24" s="39" t="s">
        <v>285</v>
      </c>
      <c r="B24" s="40"/>
      <c r="C24" s="41" t="s">
        <v>5</v>
      </c>
      <c r="D24" s="409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182"/>
      <c r="U24" s="181"/>
      <c r="V24" s="181"/>
      <c r="W24" s="183"/>
    </row>
    <row r="25" spans="1:25" ht="15.75" customHeight="1" thickBot="1" x14ac:dyDescent="0.3">
      <c r="A25" s="301" t="s">
        <v>383</v>
      </c>
      <c r="B25" s="166" t="s">
        <v>0</v>
      </c>
      <c r="C25" s="302" t="s">
        <v>384</v>
      </c>
      <c r="D25" s="12"/>
      <c r="E25" s="9"/>
      <c r="F25" s="164" t="s">
        <v>29</v>
      </c>
      <c r="G25" s="165" t="s">
        <v>29</v>
      </c>
      <c r="H25" s="12"/>
      <c r="I25" s="9"/>
      <c r="J25" s="164" t="s">
        <v>29</v>
      </c>
      <c r="K25" s="165" t="s">
        <v>29</v>
      </c>
      <c r="L25" s="12"/>
      <c r="M25" s="9"/>
      <c r="N25" s="164" t="s">
        <v>29</v>
      </c>
      <c r="O25" s="165" t="s">
        <v>29</v>
      </c>
      <c r="P25" s="12"/>
      <c r="Q25" s="9"/>
      <c r="R25" s="164" t="s">
        <v>29</v>
      </c>
      <c r="S25" s="165" t="s">
        <v>29</v>
      </c>
      <c r="T25" s="94" t="str">
        <f t="shared" ref="T25:U27" si="1">IF(D25+H25+L25+P25=0,"",D25+H25+L25+P25)</f>
        <v/>
      </c>
      <c r="U25" s="65" t="str">
        <f t="shared" si="1"/>
        <v/>
      </c>
      <c r="V25" s="166" t="s">
        <v>29</v>
      </c>
      <c r="W25" s="80" t="s">
        <v>29</v>
      </c>
    </row>
    <row r="26" spans="1:25" ht="15.75" customHeight="1" thickBot="1" x14ac:dyDescent="0.3">
      <c r="A26" s="43"/>
      <c r="B26" s="44"/>
      <c r="C26" s="139" t="s">
        <v>20</v>
      </c>
      <c r="D26" s="167">
        <f>SUM(D25:D25)</f>
        <v>0</v>
      </c>
      <c r="E26" s="168">
        <f>SUM(E25:E25)</f>
        <v>0</v>
      </c>
      <c r="F26" s="125" t="s">
        <v>29</v>
      </c>
      <c r="G26" s="169" t="s">
        <v>29</v>
      </c>
      <c r="H26" s="170">
        <f>SUM(H25:H25)</f>
        <v>0</v>
      </c>
      <c r="I26" s="168">
        <f>SUM(I25:I25)</f>
        <v>0</v>
      </c>
      <c r="J26" s="125" t="s">
        <v>29</v>
      </c>
      <c r="K26" s="169" t="s">
        <v>29</v>
      </c>
      <c r="L26" s="167">
        <f>SUM(L25:L25)</f>
        <v>0</v>
      </c>
      <c r="M26" s="168">
        <f>SUM(M25:M25)</f>
        <v>0</v>
      </c>
      <c r="N26" s="125" t="s">
        <v>29</v>
      </c>
      <c r="O26" s="169" t="s">
        <v>29</v>
      </c>
      <c r="P26" s="170">
        <f>SUM(P25:P25)</f>
        <v>0</v>
      </c>
      <c r="Q26" s="168">
        <f>SUM(Q25:Q25)</f>
        <v>0</v>
      </c>
      <c r="R26" s="125" t="s">
        <v>29</v>
      </c>
      <c r="S26" s="169" t="s">
        <v>29</v>
      </c>
      <c r="T26" s="78" t="str">
        <f t="shared" si="1"/>
        <v/>
      </c>
      <c r="U26" s="66" t="str">
        <f t="shared" si="1"/>
        <v/>
      </c>
      <c r="V26" s="125" t="s">
        <v>29</v>
      </c>
      <c r="W26" s="82" t="s">
        <v>29</v>
      </c>
    </row>
    <row r="27" spans="1:25" ht="15.75" customHeight="1" thickBot="1" x14ac:dyDescent="0.35">
      <c r="A27" s="23"/>
      <c r="B27" s="42"/>
      <c r="C27" s="59" t="s">
        <v>16</v>
      </c>
      <c r="D27" s="171">
        <f>D22+D26</f>
        <v>75</v>
      </c>
      <c r="E27" s="172">
        <f>E22+E26</f>
        <v>65</v>
      </c>
      <c r="F27" s="126" t="s">
        <v>29</v>
      </c>
      <c r="G27" s="173" t="s">
        <v>29</v>
      </c>
      <c r="H27" s="174">
        <f>H22+H26</f>
        <v>81</v>
      </c>
      <c r="I27" s="172">
        <f>I22+I26</f>
        <v>35</v>
      </c>
      <c r="J27" s="126" t="s">
        <v>29</v>
      </c>
      <c r="K27" s="173" t="s">
        <v>29</v>
      </c>
      <c r="L27" s="171">
        <f>L22+L26</f>
        <v>73</v>
      </c>
      <c r="M27" s="172">
        <f>M22+M26</f>
        <v>32</v>
      </c>
      <c r="N27" s="126" t="s">
        <v>29</v>
      </c>
      <c r="O27" s="173" t="s">
        <v>29</v>
      </c>
      <c r="P27" s="174">
        <f>P22+P26</f>
        <v>79</v>
      </c>
      <c r="Q27" s="172">
        <f>Q22+Q26</f>
        <v>46</v>
      </c>
      <c r="R27" s="126" t="s">
        <v>29</v>
      </c>
      <c r="S27" s="173" t="s">
        <v>29</v>
      </c>
      <c r="T27" s="198">
        <f t="shared" si="1"/>
        <v>308</v>
      </c>
      <c r="U27" s="199">
        <f t="shared" si="1"/>
        <v>178</v>
      </c>
      <c r="V27" s="126" t="s">
        <v>29</v>
      </c>
      <c r="W27" s="81" t="s">
        <v>29</v>
      </c>
    </row>
    <row r="28" spans="1:25" ht="15.75" customHeight="1" thickTop="1" x14ac:dyDescent="0.3">
      <c r="A28" s="50" t="s">
        <v>286</v>
      </c>
      <c r="B28" s="51"/>
      <c r="C28" s="58" t="s">
        <v>141</v>
      </c>
      <c r="D28" s="409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105"/>
      <c r="U28" s="106"/>
      <c r="V28" s="106"/>
      <c r="W28" s="107"/>
    </row>
    <row r="29" spans="1:25" s="4" customFormat="1" ht="15.75" customHeight="1" thickBot="1" x14ac:dyDescent="0.3">
      <c r="A29" s="143"/>
      <c r="B29" s="166" t="s">
        <v>35</v>
      </c>
      <c r="C29" s="20"/>
      <c r="D29" s="9"/>
      <c r="E29" s="9"/>
      <c r="F29" s="9"/>
      <c r="G29" s="60"/>
      <c r="H29" s="9"/>
      <c r="I29" s="9"/>
      <c r="J29" s="9"/>
      <c r="K29" s="60"/>
      <c r="L29" s="9"/>
      <c r="M29" s="9"/>
      <c r="N29" s="9"/>
      <c r="O29" s="60"/>
      <c r="P29" s="9"/>
      <c r="Q29" s="9"/>
      <c r="R29" s="9"/>
      <c r="S29" s="60"/>
      <c r="T29" s="93"/>
      <c r="U29" s="28"/>
      <c r="V29" s="28"/>
      <c r="W29" s="29"/>
    </row>
    <row r="30" spans="1:25" s="4" customFormat="1" ht="9.9499999999999993" customHeight="1" thickTop="1" thickBot="1" x14ac:dyDescent="0.25">
      <c r="A30" s="403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96"/>
      <c r="U30" s="97"/>
      <c r="V30" s="97"/>
      <c r="W30" s="98"/>
    </row>
    <row r="31" spans="1:25" s="4" customFormat="1" ht="15.75" customHeight="1" thickTop="1" x14ac:dyDescent="0.3">
      <c r="A31" s="19"/>
      <c r="B31" s="179" t="s">
        <v>0</v>
      </c>
      <c r="C31" s="161" t="s">
        <v>21</v>
      </c>
      <c r="D31" s="18"/>
      <c r="E31" s="18"/>
      <c r="F31" s="17"/>
      <c r="G31" s="62"/>
      <c r="H31" s="17"/>
      <c r="I31" s="18"/>
      <c r="J31" s="17"/>
      <c r="K31" s="17"/>
      <c r="L31" s="17"/>
      <c r="M31" s="18"/>
      <c r="N31" s="17"/>
      <c r="O31" s="17"/>
      <c r="P31" s="17"/>
      <c r="Q31" s="18"/>
      <c r="R31" s="17"/>
      <c r="S31" s="17"/>
      <c r="T31" s="175" t="str">
        <f>IF(D31+H31+L31+P31=0,"",D31+H31+L31+P31)</f>
        <v/>
      </c>
      <c r="U31" s="176" t="str">
        <f>IF(E31+I31+M31+Q31=0,"",E31+I31+M31+Q31)</f>
        <v/>
      </c>
      <c r="V31" s="176" t="str">
        <f>IF(F31+J31+N31+R31=0,"",F31+J31+N31+R31)</f>
        <v/>
      </c>
      <c r="W31" s="177" t="s">
        <v>29</v>
      </c>
    </row>
    <row r="32" spans="1:25" s="4" customFormat="1" ht="9.9499999999999993" customHeight="1" x14ac:dyDescent="0.2">
      <c r="A32" s="405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89"/>
      <c r="U32" s="88"/>
      <c r="V32" s="88"/>
      <c r="W32" s="101"/>
    </row>
    <row r="33" spans="1:23" s="4" customFormat="1" ht="15.75" customHeight="1" x14ac:dyDescent="0.2">
      <c r="A33" s="359" t="s">
        <v>36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89"/>
      <c r="U33" s="88"/>
      <c r="V33" s="88"/>
      <c r="W33" s="101"/>
    </row>
    <row r="34" spans="1:23" s="4" customFormat="1" ht="15.75" customHeight="1" x14ac:dyDescent="0.25">
      <c r="A34" s="22"/>
      <c r="B34" s="166"/>
      <c r="C34" s="21" t="s">
        <v>26</v>
      </c>
      <c r="D34" s="86"/>
      <c r="E34" s="87"/>
      <c r="F34" s="28"/>
      <c r="G34" s="61">
        <f>COUNTIF(G$12:G$31,"A")</f>
        <v>0</v>
      </c>
      <c r="H34" s="86"/>
      <c r="I34" s="87"/>
      <c r="J34" s="28"/>
      <c r="K34" s="61">
        <f>COUNTIF(K$12:K$31,"A")</f>
        <v>0</v>
      </c>
      <c r="L34" s="86"/>
      <c r="M34" s="87"/>
      <c r="N34" s="28"/>
      <c r="O34" s="61">
        <f>COUNTIF(O$12:O$31,"A")</f>
        <v>0</v>
      </c>
      <c r="P34" s="86"/>
      <c r="Q34" s="87"/>
      <c r="R34" s="28"/>
      <c r="S34" s="61">
        <f>COUNTIF(S$12:S$31,"A")</f>
        <v>0</v>
      </c>
      <c r="T34" s="194"/>
      <c r="U34" s="195"/>
      <c r="V34" s="196"/>
      <c r="W34" s="178">
        <f>SUM($G34,$K34,$O34,$S34)</f>
        <v>0</v>
      </c>
    </row>
    <row r="35" spans="1:23" s="4" customFormat="1" ht="15.75" customHeight="1" x14ac:dyDescent="0.25">
      <c r="A35" s="22"/>
      <c r="B35" s="166"/>
      <c r="C35" s="21" t="s">
        <v>27</v>
      </c>
      <c r="D35" s="86"/>
      <c r="E35" s="87"/>
      <c r="F35" s="28"/>
      <c r="G35" s="61">
        <f>COUNTIF(G$12:G$31,"B")</f>
        <v>1</v>
      </c>
      <c r="H35" s="86"/>
      <c r="I35" s="87"/>
      <c r="J35" s="28"/>
      <c r="K35" s="61">
        <f>COUNTIF(K$12:K$31,"B")</f>
        <v>1</v>
      </c>
      <c r="L35" s="86"/>
      <c r="M35" s="87"/>
      <c r="N35" s="28"/>
      <c r="O35" s="61">
        <f>COUNTIF(O$12:O$31,"B")</f>
        <v>0</v>
      </c>
      <c r="P35" s="86"/>
      <c r="Q35" s="87"/>
      <c r="R35" s="28"/>
      <c r="S35" s="61">
        <f>COUNTIF(S$12:S$31,"B")</f>
        <v>1</v>
      </c>
      <c r="T35" s="194"/>
      <c r="U35" s="195"/>
      <c r="V35" s="196"/>
      <c r="W35" s="178">
        <f t="shared" ref="W35:W45" si="2">SUM($G35,$K35,$O35,$S35)</f>
        <v>3</v>
      </c>
    </row>
    <row r="36" spans="1:23" s="4" customFormat="1" ht="15.75" customHeight="1" x14ac:dyDescent="0.25">
      <c r="A36" s="22"/>
      <c r="B36" s="166"/>
      <c r="C36" s="224" t="s">
        <v>55</v>
      </c>
      <c r="D36" s="86"/>
      <c r="E36" s="87"/>
      <c r="F36" s="28"/>
      <c r="G36" s="61">
        <f>COUNTIF(G$12:G$31,"ÉÉ")</f>
        <v>1</v>
      </c>
      <c r="H36" s="86"/>
      <c r="I36" s="87"/>
      <c r="J36" s="28"/>
      <c r="K36" s="61">
        <f>COUNTIF(K$12:K$31,"ÉÉ")</f>
        <v>1</v>
      </c>
      <c r="L36" s="86"/>
      <c r="M36" s="87"/>
      <c r="N36" s="28"/>
      <c r="O36" s="61">
        <f>COUNTIF(O$12:O$31,"ÉÉ")</f>
        <v>2</v>
      </c>
      <c r="P36" s="86"/>
      <c r="Q36" s="87"/>
      <c r="R36" s="28"/>
      <c r="S36" s="61">
        <f>COUNTIF(S$12:S$31,"ÉÉ")</f>
        <v>1</v>
      </c>
      <c r="T36" s="194"/>
      <c r="U36" s="195"/>
      <c r="V36" s="196"/>
      <c r="W36" s="178">
        <f t="shared" si="2"/>
        <v>5</v>
      </c>
    </row>
    <row r="37" spans="1:23" s="4" customFormat="1" ht="15.75" customHeight="1" x14ac:dyDescent="0.25">
      <c r="A37" s="22"/>
      <c r="B37" s="166"/>
      <c r="C37" s="224" t="s">
        <v>56</v>
      </c>
      <c r="D37" s="86"/>
      <c r="E37" s="87"/>
      <c r="F37" s="28"/>
      <c r="G37" s="61">
        <f>COUNTIF(G$12:G$31,"ÉÉ(Z)")</f>
        <v>0</v>
      </c>
      <c r="H37" s="86"/>
      <c r="I37" s="87"/>
      <c r="J37" s="28"/>
      <c r="K37" s="61">
        <f>COUNTIF(K$12:K$31,"ÉÉ(Z)")</f>
        <v>0</v>
      </c>
      <c r="L37" s="86"/>
      <c r="M37" s="87"/>
      <c r="N37" s="28"/>
      <c r="O37" s="61">
        <f>COUNTIF(O$12:O$31,"ÉÉ(Z)")</f>
        <v>0</v>
      </c>
      <c r="P37" s="86"/>
      <c r="Q37" s="87"/>
      <c r="R37" s="28"/>
      <c r="S37" s="61">
        <f>COUNTIF(S$12:S$31,"ÉÉ(Z)")</f>
        <v>0</v>
      </c>
      <c r="T37" s="194"/>
      <c r="U37" s="195"/>
      <c r="V37" s="196"/>
      <c r="W37" s="178">
        <f t="shared" si="2"/>
        <v>0</v>
      </c>
    </row>
    <row r="38" spans="1:23" s="4" customFormat="1" ht="15.75" customHeight="1" x14ac:dyDescent="0.25">
      <c r="A38" s="22"/>
      <c r="B38" s="166"/>
      <c r="C38" s="224" t="s">
        <v>57</v>
      </c>
      <c r="D38" s="86"/>
      <c r="E38" s="87"/>
      <c r="F38" s="28"/>
      <c r="G38" s="61">
        <f>COUNTIF(G$12:G$31,"GYJ")</f>
        <v>0</v>
      </c>
      <c r="H38" s="86"/>
      <c r="I38" s="87"/>
      <c r="J38" s="28"/>
      <c r="K38" s="61">
        <f>COUNTIF(K$12:K$31,"GYJ")</f>
        <v>0</v>
      </c>
      <c r="L38" s="86"/>
      <c r="M38" s="87"/>
      <c r="N38" s="28"/>
      <c r="O38" s="61">
        <f>COUNTIF(O$12:O$31,"GYJ")</f>
        <v>0</v>
      </c>
      <c r="P38" s="86"/>
      <c r="Q38" s="87"/>
      <c r="R38" s="28"/>
      <c r="S38" s="61">
        <f>COUNTIF(S$12:S$31,"GYJ")</f>
        <v>0</v>
      </c>
      <c r="T38" s="194"/>
      <c r="U38" s="195"/>
      <c r="V38" s="196"/>
      <c r="W38" s="178">
        <f t="shared" si="2"/>
        <v>0</v>
      </c>
    </row>
    <row r="39" spans="1:23" s="4" customFormat="1" ht="15.75" customHeight="1" x14ac:dyDescent="0.25">
      <c r="A39" s="22"/>
      <c r="B39" s="166"/>
      <c r="C39" s="224" t="s">
        <v>58</v>
      </c>
      <c r="D39" s="86"/>
      <c r="E39" s="87"/>
      <c r="F39" s="28"/>
      <c r="G39" s="61">
        <f>COUNTIF(G$12:G$31,"GYJ(Z)")</f>
        <v>0</v>
      </c>
      <c r="H39" s="86"/>
      <c r="I39" s="87"/>
      <c r="J39" s="28"/>
      <c r="K39" s="61">
        <f>COUNTIF(K$12:K$31,"GYJ(Z)")</f>
        <v>0</v>
      </c>
      <c r="L39" s="86"/>
      <c r="M39" s="87"/>
      <c r="N39" s="28"/>
      <c r="O39" s="61">
        <f>COUNTIF(O$12:O$31,"GYJ(Z)")</f>
        <v>0</v>
      </c>
      <c r="P39" s="86"/>
      <c r="Q39" s="87"/>
      <c r="R39" s="28"/>
      <c r="S39" s="61">
        <f>COUNTIF(S$12:S$31,"GYJ(Z)")</f>
        <v>0</v>
      </c>
      <c r="T39" s="194"/>
      <c r="U39" s="195"/>
      <c r="V39" s="196"/>
      <c r="W39" s="178">
        <f t="shared" si="2"/>
        <v>0</v>
      </c>
    </row>
    <row r="40" spans="1:23" s="4" customFormat="1" ht="15.75" customHeight="1" x14ac:dyDescent="0.25">
      <c r="A40" s="22"/>
      <c r="B40" s="166"/>
      <c r="C40" s="21" t="s">
        <v>47</v>
      </c>
      <c r="D40" s="86"/>
      <c r="E40" s="87"/>
      <c r="F40" s="28"/>
      <c r="G40" s="61">
        <f>COUNTIF(G$12:G$31,"K")</f>
        <v>1</v>
      </c>
      <c r="H40" s="86"/>
      <c r="I40" s="87"/>
      <c r="J40" s="28"/>
      <c r="K40" s="61">
        <f>COUNTIF(K$12:K$31,"K")</f>
        <v>0</v>
      </c>
      <c r="L40" s="86"/>
      <c r="M40" s="87"/>
      <c r="N40" s="28"/>
      <c r="O40" s="61">
        <f>COUNTIF(O$12:O$31,"K")</f>
        <v>0</v>
      </c>
      <c r="P40" s="86"/>
      <c r="Q40" s="87"/>
      <c r="R40" s="28"/>
      <c r="S40" s="61">
        <f>COUNTIF(S$12:S$31,"K")</f>
        <v>0</v>
      </c>
      <c r="T40" s="194"/>
      <c r="U40" s="195"/>
      <c r="V40" s="196"/>
      <c r="W40" s="178">
        <f t="shared" si="2"/>
        <v>1</v>
      </c>
    </row>
    <row r="41" spans="1:23" s="4" customFormat="1" ht="15.75" customHeight="1" x14ac:dyDescent="0.25">
      <c r="A41" s="22"/>
      <c r="B41" s="166"/>
      <c r="C41" s="21" t="s">
        <v>48</v>
      </c>
      <c r="D41" s="86"/>
      <c r="E41" s="87"/>
      <c r="F41" s="28"/>
      <c r="G41" s="61">
        <f>COUNTIF(G$12:G$31,"K(Z)")</f>
        <v>0</v>
      </c>
      <c r="H41" s="86"/>
      <c r="I41" s="87"/>
      <c r="J41" s="28"/>
      <c r="K41" s="61">
        <f>COUNTIF(K$12:K$31,"K(Z)")</f>
        <v>0</v>
      </c>
      <c r="L41" s="86"/>
      <c r="M41" s="87"/>
      <c r="N41" s="28"/>
      <c r="O41" s="61">
        <f>COUNTIF(O$12:O$31,"K(Z)")</f>
        <v>0</v>
      </c>
      <c r="P41" s="86"/>
      <c r="Q41" s="87"/>
      <c r="R41" s="28"/>
      <c r="S41" s="61">
        <f>COUNTIF(S$12:S$31,"K(Z)")</f>
        <v>0</v>
      </c>
      <c r="T41" s="194"/>
      <c r="U41" s="195"/>
      <c r="V41" s="196"/>
      <c r="W41" s="178">
        <f t="shared" si="2"/>
        <v>0</v>
      </c>
    </row>
    <row r="42" spans="1:23" s="4" customFormat="1" ht="15.75" customHeight="1" x14ac:dyDescent="0.25">
      <c r="A42" s="22"/>
      <c r="B42" s="166"/>
      <c r="C42" s="21" t="s">
        <v>28</v>
      </c>
      <c r="D42" s="86"/>
      <c r="E42" s="87"/>
      <c r="F42" s="28"/>
      <c r="G42" s="61">
        <f>COUNTIF(G$12:G$31,"AV")</f>
        <v>0</v>
      </c>
      <c r="H42" s="86"/>
      <c r="I42" s="87"/>
      <c r="J42" s="28"/>
      <c r="K42" s="61">
        <f>COUNTIF(K$12:K$31,"AV")</f>
        <v>0</v>
      </c>
      <c r="L42" s="86"/>
      <c r="M42" s="87"/>
      <c r="N42" s="28"/>
      <c r="O42" s="61">
        <f>COUNTIF(O$12:O$31,"AV")</f>
        <v>0</v>
      </c>
      <c r="P42" s="86"/>
      <c r="Q42" s="87"/>
      <c r="R42" s="28"/>
      <c r="S42" s="61">
        <f>COUNTIF(S$12:S$31,"AV")</f>
        <v>0</v>
      </c>
      <c r="T42" s="194"/>
      <c r="U42" s="195"/>
      <c r="V42" s="196"/>
      <c r="W42" s="178">
        <f t="shared" si="2"/>
        <v>0</v>
      </c>
    </row>
    <row r="43" spans="1:23" s="4" customFormat="1" ht="15.75" customHeight="1" x14ac:dyDescent="0.25">
      <c r="A43" s="22"/>
      <c r="B43" s="166"/>
      <c r="C43" s="21" t="s">
        <v>59</v>
      </c>
      <c r="D43" s="86"/>
      <c r="E43" s="87"/>
      <c r="F43" s="28"/>
      <c r="G43" s="61">
        <f>COUNTIF(G$12:G$31,"KV")</f>
        <v>0</v>
      </c>
      <c r="H43" s="86"/>
      <c r="I43" s="87"/>
      <c r="J43" s="28"/>
      <c r="K43" s="61">
        <f>COUNTIF(K$12:K$31,"KV")</f>
        <v>0</v>
      </c>
      <c r="L43" s="86"/>
      <c r="M43" s="87"/>
      <c r="N43" s="28"/>
      <c r="O43" s="61">
        <f>COUNTIF(O$12:O$31,"KV")</f>
        <v>0</v>
      </c>
      <c r="P43" s="86"/>
      <c r="Q43" s="87"/>
      <c r="R43" s="28"/>
      <c r="S43" s="61">
        <f>COUNTIF(S$12:S$31,"KV")</f>
        <v>0</v>
      </c>
      <c r="T43" s="194"/>
      <c r="U43" s="195"/>
      <c r="V43" s="196"/>
      <c r="W43" s="178">
        <f t="shared" si="2"/>
        <v>0</v>
      </c>
    </row>
    <row r="44" spans="1:23" s="4" customFormat="1" ht="15.75" customHeight="1" x14ac:dyDescent="0.25">
      <c r="A44" s="22"/>
      <c r="B44" s="166"/>
      <c r="C44" s="85" t="s">
        <v>49</v>
      </c>
      <c r="D44" s="86"/>
      <c r="E44" s="87"/>
      <c r="F44" s="28"/>
      <c r="G44" s="61">
        <f>COUNTIF(G$12:G$31,"S")</f>
        <v>0</v>
      </c>
      <c r="H44" s="86"/>
      <c r="I44" s="87"/>
      <c r="J44" s="28"/>
      <c r="K44" s="61">
        <f>COUNTIF(K$12:K$31,"S")</f>
        <v>0</v>
      </c>
      <c r="L44" s="86"/>
      <c r="M44" s="87"/>
      <c r="N44" s="28"/>
      <c r="O44" s="61">
        <f>COUNTIF(O$12:O$31,"S")</f>
        <v>0</v>
      </c>
      <c r="P44" s="86"/>
      <c r="Q44" s="87"/>
      <c r="R44" s="28"/>
      <c r="S44" s="61">
        <f>COUNTIF(S$12:S$31,"S")</f>
        <v>0</v>
      </c>
      <c r="T44" s="194"/>
      <c r="U44" s="195"/>
      <c r="V44" s="196"/>
      <c r="W44" s="178">
        <f t="shared" si="2"/>
        <v>0</v>
      </c>
    </row>
    <row r="45" spans="1:23" s="4" customFormat="1" ht="15.75" customHeight="1" x14ac:dyDescent="0.25">
      <c r="A45" s="22"/>
      <c r="B45" s="166"/>
      <c r="C45" s="85" t="s">
        <v>46</v>
      </c>
      <c r="D45" s="197"/>
      <c r="E45" s="195"/>
      <c r="F45" s="196"/>
      <c r="G45" s="61">
        <f>COUNTIF(G$12:G$31,"Z")</f>
        <v>0</v>
      </c>
      <c r="H45" s="197"/>
      <c r="I45" s="195"/>
      <c r="J45" s="196"/>
      <c r="K45" s="61">
        <f>COUNTIF(K$12:K$31,"Z")</f>
        <v>0</v>
      </c>
      <c r="L45" s="197"/>
      <c r="M45" s="195"/>
      <c r="N45" s="196"/>
      <c r="O45" s="61">
        <f>COUNTIF(O$12:O$31,"Z")</f>
        <v>0</v>
      </c>
      <c r="P45" s="197"/>
      <c r="Q45" s="195"/>
      <c r="R45" s="196"/>
      <c r="S45" s="61">
        <f>COUNTIF(S$12:S$31,"Z")</f>
        <v>3</v>
      </c>
      <c r="T45" s="194"/>
      <c r="U45" s="195"/>
      <c r="V45" s="196"/>
      <c r="W45" s="178">
        <f t="shared" si="2"/>
        <v>3</v>
      </c>
    </row>
    <row r="46" spans="1:23" s="4" customFormat="1" ht="15.75" customHeight="1" x14ac:dyDescent="0.25">
      <c r="A46" s="401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337" t="s">
        <v>18</v>
      </c>
      <c r="U46" s="338"/>
      <c r="V46" s="339"/>
      <c r="W46" s="178">
        <f>SUM(W34:W45)</f>
        <v>12</v>
      </c>
    </row>
    <row r="47" spans="1:23" s="4" customFormat="1" ht="15.75" customHeight="1" x14ac:dyDescent="0.25">
      <c r="A47" s="357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200"/>
      <c r="U47" s="201"/>
      <c r="V47" s="201"/>
      <c r="W47" s="202"/>
    </row>
    <row r="48" spans="1:23" s="4" customFormat="1" ht="15.75" customHeight="1" x14ac:dyDescent="0.25">
      <c r="A48" s="357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200"/>
      <c r="U48" s="201"/>
      <c r="V48" s="201"/>
      <c r="W48" s="203"/>
    </row>
    <row r="49" spans="1:23" s="4" customFormat="1" ht="15.75" customHeight="1" thickBot="1" x14ac:dyDescent="0.3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204"/>
      <c r="U49" s="205"/>
      <c r="V49" s="205"/>
      <c r="W49" s="206"/>
    </row>
    <row r="50" spans="1:23" s="4" customFormat="1" ht="15.75" customHeight="1" thickTop="1" x14ac:dyDescent="0.25">
      <c r="A50" s="3"/>
      <c r="B50" s="6"/>
      <c r="C50" s="6"/>
    </row>
    <row r="51" spans="1:23" s="4" customFormat="1" ht="15.75" customHeight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5"/>
      <c r="C113" s="5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</sheetData>
  <sheetProtection selectLockedCells="1"/>
  <protectedRanges>
    <protectedRange sqref="C33" name="Tartomány4_1"/>
    <protectedRange sqref="C45" name="Tartomány4_1_1"/>
    <protectedRange sqref="C12:C18" name="Tartomány1_2_1_1_1"/>
    <protectedRange sqref="C19:C20" name="Tartomány1_2_1_2_1"/>
  </protectedRanges>
  <mergeCells count="39">
    <mergeCell ref="Z13:AK13"/>
    <mergeCell ref="Z16:AK16"/>
    <mergeCell ref="A1:S1"/>
    <mergeCell ref="A2:S2"/>
    <mergeCell ref="A3:S3"/>
    <mergeCell ref="A4:S4"/>
    <mergeCell ref="A5:S5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D24:S24"/>
    <mergeCell ref="F8:F9"/>
    <mergeCell ref="G8:G9"/>
    <mergeCell ref="J8:J9"/>
    <mergeCell ref="K8:K9"/>
    <mergeCell ref="N8:N9"/>
    <mergeCell ref="X6:X9"/>
    <mergeCell ref="Y6:Y9"/>
    <mergeCell ref="A47:S47"/>
    <mergeCell ref="A48:S48"/>
    <mergeCell ref="A49:S49"/>
    <mergeCell ref="D28:S28"/>
    <mergeCell ref="A30:S30"/>
    <mergeCell ref="A32:S32"/>
    <mergeCell ref="A33:S33"/>
    <mergeCell ref="A46:S46"/>
    <mergeCell ref="T46:V46"/>
    <mergeCell ref="R8:R9"/>
    <mergeCell ref="S8:S9"/>
    <mergeCell ref="V8:V9"/>
    <mergeCell ref="W8:W9"/>
    <mergeCell ref="A23:S23"/>
  </mergeCells>
  <pageMargins left="0.23622047244094491" right="0.23622047244094491" top="0.74803149606299213" bottom="0.74803149606299213" header="0.31496062992125984" footer="0.31496062992125984"/>
  <pageSetup paperSize="8" scale="72" orientation="landscape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T21:V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D38"/>
  <sheetViews>
    <sheetView zoomScaleNormal="100" workbookViewId="0">
      <selection activeCell="D32" sqref="D32"/>
    </sheetView>
  </sheetViews>
  <sheetFormatPr defaultColWidth="10.6640625" defaultRowHeight="12.75" x14ac:dyDescent="0.2"/>
  <cols>
    <col min="1" max="1" width="24.1640625" style="83" customWidth="1"/>
    <col min="2" max="2" width="72.1640625" style="83" bestFit="1" customWidth="1"/>
    <col min="3" max="3" width="24.1640625" style="83" customWidth="1"/>
    <col min="4" max="4" width="64" style="83" bestFit="1" customWidth="1"/>
    <col min="5" max="16384" width="10.6640625" style="83"/>
  </cols>
  <sheetData>
    <row r="2" spans="1:4" ht="15.75" x14ac:dyDescent="0.2">
      <c r="A2" s="412" t="s">
        <v>45</v>
      </c>
      <c r="B2" s="412"/>
      <c r="C2" s="412"/>
      <c r="D2" s="412"/>
    </row>
    <row r="3" spans="1:4" ht="18.75" thickBot="1" x14ac:dyDescent="0.25">
      <c r="A3" s="417" t="s">
        <v>30</v>
      </c>
      <c r="B3" s="417"/>
      <c r="C3" s="417"/>
      <c r="D3" s="417"/>
    </row>
    <row r="4" spans="1:4" ht="16.5" thickBot="1" x14ac:dyDescent="0.25">
      <c r="A4" s="415" t="s">
        <v>31</v>
      </c>
      <c r="B4" s="415" t="s">
        <v>32</v>
      </c>
      <c r="C4" s="413" t="s">
        <v>33</v>
      </c>
      <c r="D4" s="414"/>
    </row>
    <row r="5" spans="1:4" ht="15.75" x14ac:dyDescent="0.25">
      <c r="A5" s="416"/>
      <c r="B5" s="416"/>
      <c r="C5" s="148" t="s">
        <v>31</v>
      </c>
      <c r="D5" s="148" t="s">
        <v>34</v>
      </c>
    </row>
    <row r="6" spans="1:4" ht="15.75" x14ac:dyDescent="0.2">
      <c r="A6" s="273" t="s">
        <v>87</v>
      </c>
      <c r="B6" s="262" t="s">
        <v>288</v>
      </c>
      <c r="C6" s="261" t="s">
        <v>85</v>
      </c>
      <c r="D6" s="274" t="s">
        <v>289</v>
      </c>
    </row>
    <row r="7" spans="1:4" ht="15.75" x14ac:dyDescent="0.2">
      <c r="A7" s="273" t="s">
        <v>89</v>
      </c>
      <c r="B7" s="262" t="s">
        <v>290</v>
      </c>
      <c r="C7" s="261" t="s">
        <v>87</v>
      </c>
      <c r="D7" s="274" t="s">
        <v>291</v>
      </c>
    </row>
    <row r="8" spans="1:4" ht="15.75" x14ac:dyDescent="0.25">
      <c r="A8" s="275" t="s">
        <v>82</v>
      </c>
      <c r="B8" s="264" t="s">
        <v>317</v>
      </c>
      <c r="C8" s="261" t="s">
        <v>103</v>
      </c>
      <c r="D8" s="276" t="s">
        <v>104</v>
      </c>
    </row>
    <row r="9" spans="1:4" ht="15.75" x14ac:dyDescent="0.25">
      <c r="A9" s="275" t="s">
        <v>318</v>
      </c>
      <c r="B9" s="264" t="s">
        <v>319</v>
      </c>
      <c r="C9" s="263" t="s">
        <v>82</v>
      </c>
      <c r="D9" s="264" t="s">
        <v>317</v>
      </c>
    </row>
    <row r="10" spans="1:4" ht="15.75" x14ac:dyDescent="0.25">
      <c r="A10" s="275" t="s">
        <v>182</v>
      </c>
      <c r="B10" s="265" t="s">
        <v>183</v>
      </c>
      <c r="C10" s="263" t="s">
        <v>180</v>
      </c>
      <c r="D10" s="277" t="s">
        <v>181</v>
      </c>
    </row>
    <row r="11" spans="1:4" ht="15.75" x14ac:dyDescent="0.25">
      <c r="A11" s="275" t="s">
        <v>184</v>
      </c>
      <c r="B11" s="265" t="s">
        <v>185</v>
      </c>
      <c r="C11" s="263" t="s">
        <v>182</v>
      </c>
      <c r="D11" s="277" t="s">
        <v>183</v>
      </c>
    </row>
    <row r="12" spans="1:4" ht="15.75" x14ac:dyDescent="0.25">
      <c r="A12" s="278" t="s">
        <v>222</v>
      </c>
      <c r="B12" s="267" t="s">
        <v>292</v>
      </c>
      <c r="C12" s="226" t="s">
        <v>218</v>
      </c>
      <c r="D12" s="137" t="s">
        <v>219</v>
      </c>
    </row>
    <row r="13" spans="1:4" ht="15.75" x14ac:dyDescent="0.25">
      <c r="A13" s="278" t="s">
        <v>224</v>
      </c>
      <c r="B13" s="267" t="s">
        <v>293</v>
      </c>
      <c r="C13" s="266" t="s">
        <v>222</v>
      </c>
      <c r="D13" s="279" t="s">
        <v>292</v>
      </c>
    </row>
    <row r="14" spans="1:4" ht="14.25" customHeight="1" x14ac:dyDescent="0.25">
      <c r="A14" s="280" t="s">
        <v>228</v>
      </c>
      <c r="B14" s="270" t="s">
        <v>294</v>
      </c>
      <c r="C14" s="269" t="s">
        <v>226</v>
      </c>
      <c r="D14" s="281" t="s">
        <v>295</v>
      </c>
    </row>
    <row r="15" spans="1:4" ht="12.75" hidden="1" customHeight="1" x14ac:dyDescent="0.25">
      <c r="A15" s="282"/>
      <c r="B15" s="272"/>
      <c r="C15" s="271"/>
      <c r="D15" s="283"/>
    </row>
    <row r="16" spans="1:4" ht="15.75" x14ac:dyDescent="0.25">
      <c r="A16" s="284" t="s">
        <v>230</v>
      </c>
      <c r="B16" s="268" t="s">
        <v>231</v>
      </c>
      <c r="C16" s="269" t="s">
        <v>228</v>
      </c>
      <c r="D16" s="281" t="s">
        <v>294</v>
      </c>
    </row>
    <row r="17" spans="1:4" ht="15.75" x14ac:dyDescent="0.25">
      <c r="A17" s="284" t="s">
        <v>254</v>
      </c>
      <c r="B17" s="268" t="s">
        <v>255</v>
      </c>
      <c r="C17" s="226" t="s">
        <v>252</v>
      </c>
      <c r="D17" s="137" t="s">
        <v>253</v>
      </c>
    </row>
    <row r="18" spans="1:4" ht="15.75" x14ac:dyDescent="0.25">
      <c r="A18" s="284" t="s">
        <v>258</v>
      </c>
      <c r="B18" s="268" t="s">
        <v>259</v>
      </c>
      <c r="C18" s="226" t="s">
        <v>256</v>
      </c>
      <c r="D18" s="137" t="s">
        <v>257</v>
      </c>
    </row>
    <row r="19" spans="1:4" s="84" customFormat="1" ht="15.75" x14ac:dyDescent="0.25">
      <c r="A19" s="284" t="s">
        <v>262</v>
      </c>
      <c r="B19" s="268" t="s">
        <v>263</v>
      </c>
      <c r="C19" s="226" t="s">
        <v>260</v>
      </c>
      <c r="D19" s="137" t="s">
        <v>261</v>
      </c>
    </row>
    <row r="20" spans="1:4" ht="12.75" hidden="1" customHeight="1" x14ac:dyDescent="0.25">
      <c r="A20" s="285"/>
      <c r="B20" s="267"/>
      <c r="C20" s="267"/>
      <c r="D20" s="279"/>
    </row>
    <row r="21" spans="1:4" ht="15.75" x14ac:dyDescent="0.25">
      <c r="A21" s="284" t="s">
        <v>175</v>
      </c>
      <c r="B21" s="268" t="s">
        <v>176</v>
      </c>
      <c r="C21" s="226" t="s">
        <v>311</v>
      </c>
      <c r="D21" s="137" t="s">
        <v>314</v>
      </c>
    </row>
    <row r="22" spans="1:4" ht="15.75" x14ac:dyDescent="0.25">
      <c r="A22" s="284" t="s">
        <v>192</v>
      </c>
      <c r="B22" s="268" t="s">
        <v>193</v>
      </c>
      <c r="C22" s="226" t="s">
        <v>186</v>
      </c>
      <c r="D22" s="137" t="s">
        <v>187</v>
      </c>
    </row>
    <row r="23" spans="1:4" s="84" customFormat="1" ht="15.75" x14ac:dyDescent="0.25">
      <c r="A23" s="284" t="s">
        <v>222</v>
      </c>
      <c r="B23" s="268" t="s">
        <v>223</v>
      </c>
      <c r="C23" s="226" t="s">
        <v>220</v>
      </c>
      <c r="D23" s="137" t="s">
        <v>315</v>
      </c>
    </row>
    <row r="24" spans="1:4" s="84" customFormat="1" ht="16.5" thickBot="1" x14ac:dyDescent="0.3">
      <c r="A24" s="286" t="s">
        <v>230</v>
      </c>
      <c r="B24" s="287" t="s">
        <v>312</v>
      </c>
      <c r="C24" s="288" t="s">
        <v>313</v>
      </c>
      <c r="D24" s="289" t="s">
        <v>316</v>
      </c>
    </row>
    <row r="25" spans="1:4" s="84" customFormat="1" ht="14.25" x14ac:dyDescent="0.2">
      <c r="A25" s="83"/>
      <c r="B25" s="83"/>
      <c r="C25" s="260"/>
      <c r="D25" s="260"/>
    </row>
    <row r="26" spans="1:4" s="84" customFormat="1" ht="14.25" x14ac:dyDescent="0.2">
      <c r="A26" s="83"/>
      <c r="B26" s="83"/>
      <c r="C26" s="83"/>
      <c r="D26" s="83"/>
    </row>
    <row r="27" spans="1:4" s="84" customFormat="1" ht="14.25" x14ac:dyDescent="0.2">
      <c r="A27" s="83"/>
      <c r="B27" s="83"/>
      <c r="C27" s="83"/>
      <c r="D27" s="83"/>
    </row>
    <row r="28" spans="1:4" s="84" customFormat="1" ht="14.25" x14ac:dyDescent="0.2">
      <c r="A28" s="83"/>
      <c r="B28" s="83"/>
      <c r="C28" s="83"/>
      <c r="D28" s="83"/>
    </row>
    <row r="29" spans="1:4" s="84" customFormat="1" ht="14.25" x14ac:dyDescent="0.2">
      <c r="A29" s="83"/>
      <c r="B29" s="83"/>
      <c r="C29" s="83"/>
      <c r="D29" s="83"/>
    </row>
    <row r="30" spans="1:4" s="84" customFormat="1" ht="14.25" x14ac:dyDescent="0.2">
      <c r="A30" s="83"/>
      <c r="B30" s="83"/>
      <c r="C30" s="83"/>
      <c r="D30" s="83"/>
    </row>
    <row r="31" spans="1:4" s="84" customFormat="1" ht="14.25" x14ac:dyDescent="0.2">
      <c r="A31" s="83"/>
      <c r="B31" s="83"/>
      <c r="C31" s="83"/>
      <c r="D31" s="83"/>
    </row>
    <row r="32" spans="1:4" s="84" customFormat="1" ht="14.25" x14ac:dyDescent="0.2">
      <c r="A32" s="83"/>
      <c r="B32" s="83"/>
      <c r="C32" s="83"/>
      <c r="D32" s="83"/>
    </row>
    <row r="33" spans="1:4" s="84" customFormat="1" ht="14.25" x14ac:dyDescent="0.2">
      <c r="A33" s="83"/>
      <c r="B33" s="83"/>
      <c r="C33" s="83"/>
      <c r="D33" s="83"/>
    </row>
    <row r="34" spans="1:4" s="84" customFormat="1" ht="14.25" x14ac:dyDescent="0.2">
      <c r="A34" s="83"/>
      <c r="B34" s="83"/>
      <c r="C34" s="83"/>
      <c r="D34" s="83"/>
    </row>
    <row r="35" spans="1:4" s="84" customFormat="1" ht="14.25" x14ac:dyDescent="0.2">
      <c r="A35" s="83"/>
      <c r="B35" s="83"/>
      <c r="C35" s="83"/>
      <c r="D35" s="83"/>
    </row>
    <row r="36" spans="1:4" s="84" customFormat="1" ht="14.25" x14ac:dyDescent="0.2">
      <c r="A36" s="83"/>
      <c r="B36" s="83"/>
      <c r="C36" s="83"/>
      <c r="D36" s="83"/>
    </row>
    <row r="37" spans="1:4" s="84" customFormat="1" ht="14.25" x14ac:dyDescent="0.2">
      <c r="A37" s="83"/>
      <c r="B37" s="83"/>
      <c r="C37" s="83"/>
      <c r="D37" s="83"/>
    </row>
    <row r="38" spans="1:4" s="84" customFormat="1" ht="14.25" x14ac:dyDescent="0.2">
      <c r="A38" s="83"/>
      <c r="B38" s="83"/>
      <c r="C38" s="83"/>
      <c r="D38" s="83"/>
    </row>
  </sheetData>
  <sheetProtection selectLockedCells="1"/>
  <protectedRanges>
    <protectedRange sqref="B17:B18 D17:D19" name="Tartomány1_2_1_3_1"/>
    <protectedRange sqref="B19" name="Tartomány1_2_1_2_2_1"/>
    <protectedRange sqref="D12" name="Tartomány1_2_1_2_3"/>
    <protectedRange sqref="B16" name="Tartomány1_2_1_2_1_1"/>
    <protectedRange sqref="B23" name="Tartomány1_2_1_2"/>
  </protectedRanges>
  <mergeCells count="5">
    <mergeCell ref="A2:D2"/>
    <mergeCell ref="C4:D4"/>
    <mergeCell ref="B4:B5"/>
    <mergeCell ref="A4:A5"/>
    <mergeCell ref="A3:D3"/>
  </mergeCells>
  <phoneticPr fontId="15" type="noConversion"/>
  <pageMargins left="0.75" right="0.75" top="1" bottom="1" header="0.5" footer="0.5"/>
  <pageSetup paperSize="9" scale="60" orientation="portrait" r:id="rId1"/>
  <headerFooter alignWithMargins="0">
    <oddHeader>&amp;R&amp;"Arial,Normál"&amp;12... számú melléklet a  ................... alapképzési szak tantervéhez</oddHeader>
    <oddFooter>&amp;R&amp;Z&amp;F  &amp;D</oddFooter>
  </headerFooter>
  <rowBreaks count="1" manualBreakCount="1">
    <brk id="38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szakon_kozos</vt:lpstr>
      <vt:lpstr>ELMÉLETI</vt:lpstr>
      <vt:lpstr>CSAPATSZOLGÁLATI</vt:lpstr>
      <vt:lpstr>ÉRTÉKELŐ-ELEMZŐ</vt:lpstr>
      <vt:lpstr>SZERVEZETT BŰNÖZÉS ELLENI</vt:lpstr>
      <vt:lpstr>INTEGRÁLT HATÁRIGAZGATÁS</vt:lpstr>
      <vt:lpstr>elotanulmanyi_rend</vt:lpstr>
      <vt:lpstr>CSAPATSZOLGÁLATI!Nyomtatási_terület</vt:lpstr>
      <vt:lpstr>ELMÉLETI!Nyomtatási_terület</vt:lpstr>
      <vt:lpstr>'ÉRTÉKELŐ-ELEMZŐ'!Nyomtatási_terület</vt:lpstr>
      <vt:lpstr>'INTEGRÁLT HATÁRIGAZGATÁS'!Nyomtatási_terület</vt:lpstr>
      <vt:lpstr>szakon_kozos!Nyomtatási_terület</vt:lpstr>
      <vt:lpstr>'SZERVEZETT BŰNÖZÉS ELLENI'!Nyomtatási_terület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HHK - KÜLI</dc:title>
  <dc:subject>tanterv minta</dc:subject>
  <dc:creator>benyeie</dc:creator>
  <cp:lastModifiedBy>Mikóczi Márta</cp:lastModifiedBy>
  <cp:lastPrinted>2023-03-27T11:07:13Z</cp:lastPrinted>
  <dcterms:created xsi:type="dcterms:W3CDTF">2011-10-11T07:28:39Z</dcterms:created>
  <dcterms:modified xsi:type="dcterms:W3CDTF">2023-04-19T08:14:31Z</dcterms:modified>
  <cp:category>munkaanyag</cp:category>
</cp:coreProperties>
</file>